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MagentaCloud\Rente\Tools mit Passwort\"/>
    </mc:Choice>
  </mc:AlternateContent>
  <xr:revisionPtr revIDLastSave="0" documentId="13_ncr:1_{2D3CB572-4D9C-41A6-9E0E-115C7BC4EE60}" xr6:coauthVersionLast="47" xr6:coauthVersionMax="47" xr10:uidLastSave="{00000000-0000-0000-0000-000000000000}"/>
  <workbookProtection workbookAlgorithmName="SHA-512" workbookHashValue="h7l9kM7KlrXsMwxjSYCcsIBa/gpgEjuS+S0FwXG3t5BGMtWe9jldVuyqrh4/FtGkTvwSwHlJ0gDGhQiRf9Y6yw==" workbookSaltValue="Pfgc+gP5Qun8w0PfRskAPQ==" workbookSpinCount="100000" lockStructure="1"/>
  <bookViews>
    <workbookView xWindow="-110" yWindow="-110" windowWidth="38620" windowHeight="21220" activeTab="2" xr2:uid="{00000000-000D-0000-FFFF-FFFF00000000}"/>
  </bookViews>
  <sheets>
    <sheet name="Berufstätigkeit" sheetId="1" r:id="rId1"/>
    <sheet name="Prognose Rente" sheetId="3" r:id="rId2"/>
    <sheet name="rote Eingabefelder" sheetId="5" r:id="rId3"/>
  </sheets>
  <definedNames>
    <definedName name="_xlnm.Print_Titles" localSheetId="0">Berufstätigkeit!$1:$3</definedName>
    <definedName name="_xlnm.Print_Titles" localSheetId="1">'Prognose Rente'!$1:$3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 l="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E59" i="3" s="1"/>
  <c r="G59" i="3" s="1"/>
  <c r="H59" i="3" s="1"/>
  <c r="F22" i="3"/>
  <c r="F23" i="3" s="1"/>
  <c r="F24" i="3" s="1"/>
  <c r="F25" i="3" s="1"/>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F56" i="3" s="1"/>
  <c r="F57" i="3" s="1"/>
  <c r="E4" i="3"/>
  <c r="G4" i="3" s="1"/>
  <c r="E5" i="3"/>
  <c r="G5" i="3" s="1"/>
  <c r="E6" i="3"/>
  <c r="G6" i="3" s="1"/>
  <c r="E7" i="3"/>
  <c r="G7" i="3" s="1"/>
  <c r="E8" i="3"/>
  <c r="G8" i="3" s="1"/>
  <c r="E9" i="3"/>
  <c r="G9" i="3" s="1"/>
  <c r="E10" i="3"/>
  <c r="G10" i="3" s="1"/>
  <c r="E11" i="3"/>
  <c r="G11" i="3" s="1"/>
  <c r="E12" i="3"/>
  <c r="G12" i="3" s="1"/>
  <c r="E13" i="3"/>
  <c r="G13" i="3" s="1"/>
  <c r="E14" i="3"/>
  <c r="G14" i="3" s="1"/>
  <c r="E15" i="3"/>
  <c r="G15" i="3" s="1"/>
  <c r="E16" i="3"/>
  <c r="G16" i="3" s="1"/>
  <c r="E17" i="3"/>
  <c r="G17" i="3" s="1"/>
  <c r="E18" i="3"/>
  <c r="G18" i="3" s="1"/>
  <c r="E19" i="3"/>
  <c r="G19" i="3" s="1"/>
  <c r="E20" i="3"/>
  <c r="G20" i="3" s="1"/>
  <c r="E21" i="3"/>
  <c r="G21" i="3" s="1"/>
  <c r="G57" i="1"/>
  <c r="J57" i="1" s="1"/>
  <c r="E58" i="3" l="1"/>
  <c r="G58" i="3" s="1"/>
  <c r="H58" i="3" s="1"/>
  <c r="E57" i="3"/>
  <c r="G57" i="3" s="1"/>
  <c r="H57" i="3" s="1"/>
  <c r="E55" i="3"/>
  <c r="G55" i="3" s="1"/>
  <c r="H55" i="3" s="1"/>
  <c r="E42" i="3"/>
  <c r="G42" i="3" s="1"/>
  <c r="H42" i="3" s="1"/>
  <c r="E41" i="3"/>
  <c r="G41" i="3" s="1"/>
  <c r="H41" i="3" s="1"/>
  <c r="E53" i="3"/>
  <c r="G53" i="3" s="1"/>
  <c r="H53" i="3" s="1"/>
  <c r="E52" i="3"/>
  <c r="G52" i="3" s="1"/>
  <c r="H52" i="3" s="1"/>
  <c r="E40" i="3"/>
  <c r="G40" i="3" s="1"/>
  <c r="H40" i="3" s="1"/>
  <c r="E39" i="3"/>
  <c r="G39" i="3" s="1"/>
  <c r="H39" i="3" s="1"/>
  <c r="E56" i="3"/>
  <c r="G56" i="3" s="1"/>
  <c r="H56" i="3" s="1"/>
  <c r="E43" i="3"/>
  <c r="G43" i="3" s="1"/>
  <c r="H43" i="3" s="1"/>
  <c r="E54" i="3"/>
  <c r="G54" i="3" s="1"/>
  <c r="H54" i="3" s="1"/>
  <c r="E50" i="3"/>
  <c r="G50" i="3" s="1"/>
  <c r="H50" i="3" s="1"/>
  <c r="E38" i="3"/>
  <c r="G38" i="3" s="1"/>
  <c r="H38" i="3" s="1"/>
  <c r="E46" i="3"/>
  <c r="G46" i="3" s="1"/>
  <c r="H46" i="3" s="1"/>
  <c r="E45" i="3"/>
  <c r="G45" i="3" s="1"/>
  <c r="H45" i="3" s="1"/>
  <c r="E49" i="3"/>
  <c r="G49" i="3" s="1"/>
  <c r="H49" i="3" s="1"/>
  <c r="E44" i="3"/>
  <c r="G44" i="3" s="1"/>
  <c r="H44" i="3" s="1"/>
  <c r="E51" i="3"/>
  <c r="G51" i="3" s="1"/>
  <c r="H51" i="3" s="1"/>
  <c r="E48" i="3"/>
  <c r="G48" i="3" s="1"/>
  <c r="H48" i="3" s="1"/>
  <c r="E47" i="3"/>
  <c r="G47" i="3" s="1"/>
  <c r="H47" i="3" s="1"/>
  <c r="E22" i="3"/>
  <c r="G22" i="3" s="1"/>
  <c r="E57" i="1"/>
  <c r="G73" i="1"/>
  <c r="G55" i="1"/>
  <c r="J55" i="1" s="1"/>
  <c r="G56" i="1"/>
  <c r="J56" i="1" s="1"/>
  <c r="G58" i="1"/>
  <c r="J58" i="1" s="1"/>
  <c r="G59" i="1"/>
  <c r="G60" i="1"/>
  <c r="G61" i="1"/>
  <c r="G62" i="1"/>
  <c r="J62" i="1" s="1"/>
  <c r="G63" i="1"/>
  <c r="J63" i="1" s="1"/>
  <c r="G64" i="1"/>
  <c r="G65" i="1"/>
  <c r="G66" i="1"/>
  <c r="G67" i="1"/>
  <c r="G68" i="1"/>
  <c r="G69" i="1"/>
  <c r="G70" i="1"/>
  <c r="J70" i="1" s="1"/>
  <c r="G71" i="1"/>
  <c r="J71" i="1" s="1"/>
  <c r="G72" i="1"/>
  <c r="E23" i="3" l="1"/>
  <c r="G23" i="3" s="1"/>
  <c r="E72" i="1"/>
  <c r="J72" i="1"/>
  <c r="F69" i="1"/>
  <c r="J69" i="1"/>
  <c r="E68" i="1"/>
  <c r="J68" i="1"/>
  <c r="E67" i="1"/>
  <c r="J67" i="1"/>
  <c r="E66" i="1"/>
  <c r="J66" i="1"/>
  <c r="F65" i="1"/>
  <c r="J65" i="1"/>
  <c r="E64" i="1"/>
  <c r="J64" i="1"/>
  <c r="E61" i="1"/>
  <c r="J61" i="1"/>
  <c r="E60" i="1"/>
  <c r="J60" i="1"/>
  <c r="E59" i="1"/>
  <c r="J59" i="1"/>
  <c r="F73" i="1"/>
  <c r="J73" i="1"/>
  <c r="F58" i="1"/>
  <c r="E56" i="1"/>
  <c r="F63" i="1"/>
  <c r="E65" i="1"/>
  <c r="E69" i="1"/>
  <c r="E58" i="1"/>
  <c r="F66" i="1"/>
  <c r="F55" i="1"/>
  <c r="F61" i="1"/>
  <c r="F57" i="1"/>
  <c r="E73" i="1"/>
  <c r="F71" i="1"/>
  <c r="E71" i="1"/>
  <c r="F68" i="1"/>
  <c r="E63" i="1"/>
  <c r="F60" i="1"/>
  <c r="E55" i="1"/>
  <c r="F70" i="1"/>
  <c r="F62" i="1"/>
  <c r="E70" i="1"/>
  <c r="F67" i="1"/>
  <c r="E62" i="1"/>
  <c r="F59" i="1"/>
  <c r="F72" i="1"/>
  <c r="F64" i="1"/>
  <c r="F56" i="1"/>
  <c r="H4" i="3"/>
  <c r="H5" i="3"/>
  <c r="H6" i="3"/>
  <c r="H7" i="3"/>
  <c r="H8" i="3"/>
  <c r="H9" i="3"/>
  <c r="H10" i="3"/>
  <c r="H11" i="3"/>
  <c r="H12" i="3"/>
  <c r="H13" i="3"/>
  <c r="H14" i="3"/>
  <c r="H15" i="3"/>
  <c r="H16" i="3"/>
  <c r="H17" i="3"/>
  <c r="E24" i="3" l="1"/>
  <c r="G24" i="3" s="1"/>
  <c r="G74" i="1"/>
  <c r="J74" i="1" s="1"/>
  <c r="H18" i="3"/>
  <c r="D67" i="3"/>
  <c r="D68" i="3"/>
  <c r="D69" i="3"/>
  <c r="D70" i="3"/>
  <c r="D71" i="3"/>
  <c r="E74" i="1" l="1"/>
  <c r="F74" i="1"/>
  <c r="G75" i="1"/>
  <c r="J75" i="1" s="1"/>
  <c r="C53" i="1"/>
  <c r="G53" i="1" s="1"/>
  <c r="J53" i="1" s="1"/>
  <c r="C54" i="1"/>
  <c r="G54" i="1" s="1"/>
  <c r="J54" i="1" s="1"/>
  <c r="C43" i="1"/>
  <c r="G43" i="1" s="1"/>
  <c r="J43" i="1" s="1"/>
  <c r="C44" i="1"/>
  <c r="G44" i="1" s="1"/>
  <c r="J44" i="1" s="1"/>
  <c r="C45" i="1"/>
  <c r="G45" i="1" s="1"/>
  <c r="J45" i="1" s="1"/>
  <c r="C46" i="1"/>
  <c r="G46" i="1" s="1"/>
  <c r="J46" i="1" s="1"/>
  <c r="C47" i="1"/>
  <c r="G47" i="1" s="1"/>
  <c r="J47" i="1" s="1"/>
  <c r="C48" i="1"/>
  <c r="G48" i="1" s="1"/>
  <c r="J48" i="1" s="1"/>
  <c r="C49" i="1"/>
  <c r="G49" i="1" s="1"/>
  <c r="J49" i="1" s="1"/>
  <c r="C50" i="1"/>
  <c r="G50" i="1" s="1"/>
  <c r="J50" i="1" s="1"/>
  <c r="C51" i="1"/>
  <c r="G51" i="1" s="1"/>
  <c r="J51" i="1" s="1"/>
  <c r="C52" i="1"/>
  <c r="G52" i="1" s="1"/>
  <c r="J52" i="1" s="1"/>
  <c r="C35" i="1"/>
  <c r="G35" i="1" s="1"/>
  <c r="J35" i="1" s="1"/>
  <c r="C36" i="1"/>
  <c r="G36" i="1" s="1"/>
  <c r="J36" i="1" s="1"/>
  <c r="C37" i="1"/>
  <c r="G37" i="1" s="1"/>
  <c r="J37" i="1" s="1"/>
  <c r="C38" i="1"/>
  <c r="G38" i="1" s="1"/>
  <c r="J38" i="1" s="1"/>
  <c r="C39" i="1"/>
  <c r="G39" i="1" s="1"/>
  <c r="J39" i="1" s="1"/>
  <c r="C40" i="1"/>
  <c r="G40" i="1" s="1"/>
  <c r="J40" i="1" s="1"/>
  <c r="C41" i="1"/>
  <c r="G41" i="1" s="1"/>
  <c r="J41" i="1" s="1"/>
  <c r="C42" i="1"/>
  <c r="G42" i="1" s="1"/>
  <c r="J42" i="1" s="1"/>
  <c r="E25" i="3" l="1"/>
  <c r="G25" i="3" s="1"/>
  <c r="E26" i="3"/>
  <c r="G26" i="3" s="1"/>
  <c r="F36" i="1"/>
  <c r="E36" i="1"/>
  <c r="E35" i="1"/>
  <c r="F35" i="1"/>
  <c r="E44" i="1"/>
  <c r="F44" i="1"/>
  <c r="F41" i="1"/>
  <c r="E41" i="1"/>
  <c r="E51" i="1"/>
  <c r="F51" i="1"/>
  <c r="E43" i="1"/>
  <c r="F43" i="1"/>
  <c r="E40" i="1"/>
  <c r="F40" i="1"/>
  <c r="E50" i="1"/>
  <c r="F50" i="1"/>
  <c r="F54" i="1"/>
  <c r="E54" i="1"/>
  <c r="E42" i="1"/>
  <c r="F42" i="1"/>
  <c r="E39" i="1"/>
  <c r="F39" i="1"/>
  <c r="E48" i="1"/>
  <c r="F48" i="1"/>
  <c r="E46" i="1"/>
  <c r="F46" i="1"/>
  <c r="E45" i="1"/>
  <c r="F45" i="1"/>
  <c r="E52" i="1"/>
  <c r="F52" i="1"/>
  <c r="E49" i="1"/>
  <c r="F49" i="1"/>
  <c r="E53" i="1"/>
  <c r="F53" i="1"/>
  <c r="E38" i="1"/>
  <c r="F38" i="1"/>
  <c r="E37" i="1"/>
  <c r="F37" i="1"/>
  <c r="E47" i="1"/>
  <c r="F47" i="1"/>
  <c r="E75" i="1"/>
  <c r="F75" i="1"/>
  <c r="C31" i="1"/>
  <c r="G31" i="1" s="1"/>
  <c r="J31" i="1" s="1"/>
  <c r="C32" i="1"/>
  <c r="G32" i="1" s="1"/>
  <c r="J32" i="1" s="1"/>
  <c r="C33" i="1"/>
  <c r="G33" i="1" s="1"/>
  <c r="J33" i="1" s="1"/>
  <c r="C34" i="1"/>
  <c r="G34" i="1" s="1"/>
  <c r="J34" i="1" s="1"/>
  <c r="C28" i="1"/>
  <c r="G28" i="1" s="1"/>
  <c r="J28" i="1" s="1"/>
  <c r="C29" i="1"/>
  <c r="G29" i="1" s="1"/>
  <c r="J29" i="1" s="1"/>
  <c r="C30" i="1"/>
  <c r="G30" i="1" s="1"/>
  <c r="J30" i="1" s="1"/>
  <c r="E27" i="3" l="1"/>
  <c r="G27" i="3" s="1"/>
  <c r="E31" i="1"/>
  <c r="F31" i="1"/>
  <c r="E30" i="1"/>
  <c r="F30" i="1"/>
  <c r="E29" i="1"/>
  <c r="F29" i="1"/>
  <c r="F28" i="1"/>
  <c r="E28" i="1"/>
  <c r="E34" i="1"/>
  <c r="F34" i="1"/>
  <c r="E33" i="1"/>
  <c r="F33" i="1"/>
  <c r="E32" i="1"/>
  <c r="F32" i="1"/>
  <c r="C5" i="1"/>
  <c r="G5" i="1" s="1"/>
  <c r="J5" i="1" s="1"/>
  <c r="C6" i="1"/>
  <c r="G6" i="1" s="1"/>
  <c r="J6" i="1" s="1"/>
  <c r="C7" i="1"/>
  <c r="G7" i="1" s="1"/>
  <c r="J7" i="1" s="1"/>
  <c r="C8" i="1"/>
  <c r="G8" i="1" s="1"/>
  <c r="J8" i="1" s="1"/>
  <c r="C9" i="1"/>
  <c r="G9" i="1" s="1"/>
  <c r="J9" i="1" s="1"/>
  <c r="C10" i="1"/>
  <c r="G10" i="1" s="1"/>
  <c r="J10" i="1" s="1"/>
  <c r="C11" i="1"/>
  <c r="G11" i="1" s="1"/>
  <c r="J11" i="1" s="1"/>
  <c r="C12" i="1"/>
  <c r="G12" i="1" s="1"/>
  <c r="J12" i="1" s="1"/>
  <c r="C13" i="1"/>
  <c r="G13" i="1" s="1"/>
  <c r="J13" i="1" s="1"/>
  <c r="C14" i="1"/>
  <c r="G14" i="1" s="1"/>
  <c r="J14" i="1" s="1"/>
  <c r="C15" i="1"/>
  <c r="G15" i="1" s="1"/>
  <c r="J15" i="1" s="1"/>
  <c r="C16" i="1"/>
  <c r="G16" i="1" s="1"/>
  <c r="J16" i="1" s="1"/>
  <c r="C17" i="1"/>
  <c r="G17" i="1" s="1"/>
  <c r="J17" i="1" s="1"/>
  <c r="C18" i="1"/>
  <c r="G18" i="1" s="1"/>
  <c r="J18" i="1" s="1"/>
  <c r="C19" i="1"/>
  <c r="G19" i="1" s="1"/>
  <c r="J19" i="1" s="1"/>
  <c r="C20" i="1"/>
  <c r="G20" i="1" s="1"/>
  <c r="J20" i="1" s="1"/>
  <c r="C21" i="1"/>
  <c r="G21" i="1" s="1"/>
  <c r="J21" i="1" s="1"/>
  <c r="C22" i="1"/>
  <c r="G22" i="1" s="1"/>
  <c r="J22" i="1" s="1"/>
  <c r="C23" i="1"/>
  <c r="G23" i="1" s="1"/>
  <c r="J23" i="1" s="1"/>
  <c r="C24" i="1"/>
  <c r="G24" i="1" s="1"/>
  <c r="J24" i="1" s="1"/>
  <c r="C25" i="1"/>
  <c r="G25" i="1" s="1"/>
  <c r="J25" i="1" s="1"/>
  <c r="C26" i="1"/>
  <c r="G26" i="1" s="1"/>
  <c r="J26" i="1" s="1"/>
  <c r="C27" i="1"/>
  <c r="G27" i="1" s="1"/>
  <c r="J27" i="1" s="1"/>
  <c r="E28" i="3" l="1"/>
  <c r="G28" i="3" s="1"/>
  <c r="E26" i="1"/>
  <c r="F26" i="1"/>
  <c r="F10" i="1"/>
  <c r="E10" i="1"/>
  <c r="E25" i="1"/>
  <c r="F25" i="1"/>
  <c r="E9" i="1"/>
  <c r="F9" i="1"/>
  <c r="E24" i="1"/>
  <c r="F24" i="1"/>
  <c r="E16" i="1"/>
  <c r="F16" i="1"/>
  <c r="E8" i="1"/>
  <c r="F8" i="1"/>
  <c r="E15" i="1"/>
  <c r="F15" i="1"/>
  <c r="E7" i="1"/>
  <c r="F7" i="1"/>
  <c r="F21" i="1"/>
  <c r="E21" i="1"/>
  <c r="E18" i="1"/>
  <c r="F18" i="1"/>
  <c r="E17" i="1"/>
  <c r="F17" i="1"/>
  <c r="F22" i="1"/>
  <c r="E22" i="1"/>
  <c r="F14" i="1"/>
  <c r="E14" i="1"/>
  <c r="F6" i="1"/>
  <c r="E6" i="1"/>
  <c r="F13" i="1"/>
  <c r="E13" i="1"/>
  <c r="F20" i="1"/>
  <c r="E20" i="1"/>
  <c r="F12" i="1"/>
  <c r="E12" i="1"/>
  <c r="E27" i="1"/>
  <c r="F27" i="1"/>
  <c r="E19" i="1"/>
  <c r="F19" i="1"/>
  <c r="E11" i="1"/>
  <c r="F11" i="1"/>
  <c r="E23" i="1"/>
  <c r="F23" i="1"/>
  <c r="F5" i="1"/>
  <c r="E5" i="1"/>
  <c r="E29" i="3" l="1"/>
  <c r="G29" i="3" s="1"/>
  <c r="H20" i="3"/>
  <c r="H19" i="3"/>
  <c r="H21" i="3"/>
  <c r="E30" i="3" l="1"/>
  <c r="G30" i="3" s="1"/>
  <c r="H22" i="3"/>
  <c r="E31" i="3" l="1"/>
  <c r="G31" i="3" s="1"/>
  <c r="H23" i="3"/>
  <c r="E32" i="3" l="1"/>
  <c r="G32" i="3" s="1"/>
  <c r="H24" i="3"/>
  <c r="E33" i="3" l="1"/>
  <c r="G33" i="3" s="1"/>
  <c r="H25" i="3"/>
  <c r="E34" i="3" l="1"/>
  <c r="G34" i="3" s="1"/>
  <c r="H26" i="3"/>
  <c r="E35" i="3" l="1"/>
  <c r="G35" i="3" s="1"/>
  <c r="H27" i="3"/>
  <c r="E36" i="3" l="1"/>
  <c r="G36" i="3" s="1"/>
  <c r="H28" i="3"/>
  <c r="E37" i="3" l="1"/>
  <c r="G37" i="3" s="1"/>
  <c r="H29" i="3"/>
  <c r="H30" i="3" l="1"/>
  <c r="H31" i="3" l="1"/>
  <c r="H32" i="3" l="1"/>
  <c r="H33" i="3" l="1"/>
  <c r="H34" i="3" l="1"/>
  <c r="H35" i="3" l="1"/>
  <c r="H36" i="3" l="1"/>
  <c r="H37" i="3" l="1"/>
  <c r="H61" i="3" s="1"/>
  <c r="H64" i="3" s="1"/>
  <c r="C4" i="1" l="1"/>
  <c r="G4" i="1" s="1"/>
  <c r="J4" i="1" s="1"/>
  <c r="J76" i="1" s="1"/>
  <c r="E4" i="1" l="1"/>
  <c r="F4" i="1"/>
  <c r="H63" i="3" l="1"/>
  <c r="H6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Geneschen, Manfred</author>
  </authors>
  <commentList>
    <comment ref="B1" authorId="0" shapeId="0" xr:uid="{8DD675AE-0349-425A-8E20-4E48FF8B2B0A}">
      <text>
        <r>
          <rPr>
            <b/>
            <sz val="9"/>
            <color indexed="81"/>
            <rFont val="Segoe UI"/>
            <family val="2"/>
          </rPr>
          <t>Voreingestellt ist Max Mustermann mit dem Durchschnittsverdienst. Die Zahlen sind mit dem eigenen Einkommen zu ersetzen. Die Information ist der Rentenauskunft oder dem Rentenbescheid zu entnehmen.</t>
        </r>
        <r>
          <rPr>
            <sz val="9"/>
            <color indexed="81"/>
            <rFont val="Segoe UI"/>
            <family val="2"/>
          </rPr>
          <t xml:space="preserve">
</t>
        </r>
      </text>
    </comment>
    <comment ref="C1" authorId="0" shapeId="0" xr:uid="{3FE581C4-BE3E-4775-9516-6478B67F0BF5}">
      <text>
        <r>
          <rPr>
            <b/>
            <sz val="9"/>
            <color indexed="81"/>
            <rFont val="Segoe UI"/>
            <family val="2"/>
          </rPr>
          <t xml:space="preserve">Voreingestellt ist Max Mustermann mit dem Durchschnittsverdienst. Die Zahlen sind mit dem eigenen Einkommen zu ersetzen. Die Information ist der Rentenauskunft oder dem Rentenbescheid zu entnehmen. Für die Zeiträume ohne versteuerte Rentenversicherungsbeiträge sind die voreingestellten Werte zu löschen.
</t>
        </r>
      </text>
    </comment>
    <comment ref="I1" authorId="0" shapeId="0" xr:uid="{ACFA8F0C-3A07-4527-81DA-378DAFE3F533}">
      <text>
        <r>
          <rPr>
            <b/>
            <sz val="9"/>
            <color indexed="81"/>
            <rFont val="Segoe UI"/>
            <family val="2"/>
          </rPr>
          <t>DM in Euro umrechnen.
1 Euro = 1,95583 DM</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A740050</author>
  </authors>
  <commentList>
    <comment ref="C1" authorId="0" shapeId="0" xr:uid="{E8931628-52FC-4E28-96B1-04E71542AB64}">
      <text>
        <r>
          <rPr>
            <sz val="10"/>
            <color indexed="81"/>
            <rFont val="Segoe UI"/>
            <family val="2"/>
          </rPr>
          <t>Für die Ermittlung des Freibetrages wird die 1. volle Jahresrente betrachtet. Deshalb müssen für die korrekte Berechnung die Werte der Entgeltpunkte gemittelt werden. 
Zum Beispiel: Rentenbeginn 1. Mai 2018;  2 Monate Rentenwert 2017 West (31,03 €) und 10 Monate Rentenwert 2018 West (31,99 €) = 31,83 €
Zur Vereinfachung kann der jeweils aktuelle Punktwert genommen werden (geringe Ungenauigkeit)</t>
        </r>
        <r>
          <rPr>
            <sz val="8"/>
            <color indexed="81"/>
            <rFont val="Segoe UI"/>
            <family val="2"/>
          </rPr>
          <t xml:space="preserve">
   </t>
        </r>
      </text>
    </comment>
  </commentList>
</comments>
</file>

<file path=xl/sharedStrings.xml><?xml version="1.0" encoding="utf-8"?>
<sst xmlns="http://schemas.openxmlformats.org/spreadsheetml/2006/main" count="39" uniqueCount="38">
  <si>
    <t>Jahr</t>
  </si>
  <si>
    <t xml:space="preserve">Alter </t>
  </si>
  <si>
    <t>Versteuerte Rentenvesicherungsbeiträge</t>
  </si>
  <si>
    <t>Frauen</t>
  </si>
  <si>
    <t>Männer</t>
  </si>
  <si>
    <t>Durchschnitt</t>
  </si>
  <si>
    <t>versteuerte Rentenversicherungsbeiträge</t>
  </si>
  <si>
    <t xml:space="preserve">Doppelversteuerung </t>
  </si>
  <si>
    <t>Vorzeitiger Rentenbeginn
(0,3% Abzug je Monat)
Anzahl 
Monat</t>
  </si>
  <si>
    <t>Freibetrag bei  durchschn. Lebenserwartung</t>
  </si>
  <si>
    <t>Gesamtfreibetrag bei durchschn. Lebenserwartung</t>
  </si>
  <si>
    <t>Schätzwerte; Eingaben können überschrieben werden</t>
  </si>
  <si>
    <t xml:space="preserve">Berechnung ohne Gewähr </t>
  </si>
  <si>
    <t>Entgeltpunkte bei Rentenbeginn im passenden Kalenderjahr</t>
  </si>
  <si>
    <t>Mit den Angaben aus der Rentenauskunft können die weißen Felder mit den eigenen Daten überschrieben werden.</t>
  </si>
  <si>
    <t>Renten-
versicherungs-
beiträge 
50% 
AG-Anteil
€</t>
  </si>
  <si>
    <t>Renten-
versicherungs-
beiträge 
50% 
AN-Anteil
€</t>
  </si>
  <si>
    <t>Renten-
versicherungs-
beiträge 
%</t>
  </si>
  <si>
    <t>Renten-
versicherungs-
beiträge 
€</t>
  </si>
  <si>
    <t xml:space="preserve">Steuerfreiheit 
der Renten-
versicherungs-
beiträge 
%
</t>
  </si>
  <si>
    <t>monatl. Renten-
freibetrag  
€</t>
  </si>
  <si>
    <t>Rente
€</t>
  </si>
  <si>
    <t xml:space="preserve">Steuerpflicht
Rente
 % </t>
  </si>
  <si>
    <t xml:space="preserve">Jahresfreibetrag
€
</t>
  </si>
  <si>
    <t xml:space="preserve">versteuerte Rentenver-
sicherungs-
beiträge
€
</t>
  </si>
  <si>
    <t xml:space="preserve"> </t>
  </si>
  <si>
    <t>durchschn. Rentenbezug in Jahren</t>
  </si>
  <si>
    <t xml:space="preserve">Eingaben in den weißen Feldern
Berechnung ohne Gewähr
</t>
  </si>
  <si>
    <t>Sterbetafel Statistisches Bundesamt, Wiesbaden 
Auswertung 2017/ 2019
weitere Lebenserwartung in Jahren</t>
  </si>
  <si>
    <t>Anteil der steuerfreien Vorsorge-aufwendung
für die Rente
€</t>
  </si>
  <si>
    <t>Rentenbeginn</t>
  </si>
  <si>
    <r>
      <t xml:space="preserve">Wert Entgeltpunkt
(1. Juli) 
€
</t>
    </r>
    <r>
      <rPr>
        <sz val="9"/>
        <color theme="1"/>
        <rFont val="Calibri"/>
        <family val="2"/>
        <scheme val="minor"/>
      </rPr>
      <t>Steigerung</t>
    </r>
  </si>
  <si>
    <t xml:space="preserve">In den Eingabefeldern dürfen keine Buchstaben, Sonderzeichen oder Leerzeichen eingefügt werden. 
Zur Sicherheit werden die Felder mit einer falschen Eingabe rot hinterlegt.
</t>
  </si>
  <si>
    <t>© Manfred Geneschen (Stand 01.07.2022)</t>
  </si>
  <si>
    <t>Ab 2023 beträgt der Freibetrag 100 %, damit wird der Steueranteil auf die Rentenversicherungsbeiträge nicht mehr steigen.</t>
  </si>
  <si>
    <t>© Manfred Geneschen (Stand 26.08.2024)</t>
  </si>
  <si>
    <t xml:space="preserve">Renten-versicherungs-
pflichtiges Bruttoentgelt  in 
€
</t>
  </si>
  <si>
    <t>Renten-versicherungs-
pflichtiges Bruttoentgelt  in 
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</si>
</sst>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44" formatCode="_-* #,##0.00\ &quot;€&quot;_-;\-* #,##0.00\ &quot;€&quot;_-;_-* &quot;-&quot;??\ &quot;€&quot;_-;_-@_-"/>
    <numFmt numFmtId="164" formatCode="#,##0.00\ _€"/>
    <numFmt numFmtId="165" formatCode="0.0%"/>
    <numFmt numFmtId="166" formatCode="_-* #,##0.00\ [$€-407]_-;\-* #,##0.00\ [$€-407]_-;_-* &quot;-&quot;??\ [$€-407]_-;_-@_-"/>
    <numFmt numFmtId="167" formatCode="#,##0.00\ [$€-407];\-#,##0.00\ [$€-407]"/>
    <numFmt numFmtId="168" formatCode="#,##0.00\ &quot;€&quot;"/>
    <numFmt numFmtId="169" formatCode="#,##0.00\ [$DEM];\-#,##0.00\ [$DEM]"/>
    <numFmt numFmtId="170" formatCode="#,##0.0000_ ;\-#,##0.0000\ "/>
  </numFmts>
  <fonts count="13" x14ac:knownFonts="1">
    <font>
      <sz val="11"/>
      <color theme="1"/>
      <name val="Calibri"/>
      <family val="2"/>
      <scheme val="minor"/>
    </font>
    <font>
      <sz val="11"/>
      <color theme="1"/>
      <name val="Calibri"/>
      <family val="2"/>
      <scheme val="minor"/>
    </font>
    <font>
      <sz val="9"/>
      <color theme="1"/>
      <name val="Arial"/>
      <family val="2"/>
    </font>
    <font>
      <b/>
      <sz val="11"/>
      <color theme="1"/>
      <name val="Calibri"/>
      <family val="2"/>
      <scheme val="minor"/>
    </font>
    <font>
      <b/>
      <sz val="13"/>
      <color theme="1"/>
      <name val="Calibri"/>
      <family val="2"/>
      <scheme val="minor"/>
    </font>
    <font>
      <sz val="8"/>
      <color indexed="81"/>
      <name val="Segoe UI"/>
      <family val="2"/>
    </font>
    <font>
      <sz val="10"/>
      <color indexed="81"/>
      <name val="Segoe UI"/>
      <family val="2"/>
    </font>
    <font>
      <sz val="11"/>
      <color rgb="FF333333"/>
      <name val="Lucida Sans Unicode"/>
      <family val="2"/>
    </font>
    <font>
      <sz val="11"/>
      <color theme="1"/>
      <name val="Calibri"/>
      <family val="2"/>
    </font>
    <font>
      <sz val="9"/>
      <color indexed="81"/>
      <name val="Segoe UI"/>
      <family val="2"/>
    </font>
    <font>
      <b/>
      <sz val="9"/>
      <color indexed="81"/>
      <name val="Segoe UI"/>
      <family val="2"/>
    </font>
    <font>
      <b/>
      <sz val="18"/>
      <color theme="0"/>
      <name val="Calibri"/>
      <family val="2"/>
      <scheme val="minor"/>
    </font>
    <font>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166" fontId="0" fillId="2" borderId="1" xfId="1" applyNumberFormat="1" applyFont="1" applyFill="1" applyBorder="1" applyAlignment="1" applyProtection="1">
      <alignment horizontal="center"/>
      <protection hidden="1"/>
    </xf>
    <xf numFmtId="167" fontId="0" fillId="2" borderId="1" xfId="1" applyNumberFormat="1" applyFont="1" applyFill="1" applyBorder="1" applyAlignment="1" applyProtection="1">
      <alignment horizontal="center"/>
      <protection hidden="1"/>
    </xf>
    <xf numFmtId="167" fontId="0" fillId="2" borderId="1" xfId="0" applyNumberFormat="1" applyFill="1" applyBorder="1" applyAlignment="1" applyProtection="1">
      <alignment horizontal="center" wrapText="1"/>
      <protection hidden="1"/>
    </xf>
    <xf numFmtId="0" fontId="0" fillId="0" borderId="0" xfId="0" applyAlignment="1" applyProtection="1">
      <alignment vertical="top" wrapText="1"/>
      <protection hidden="1"/>
    </xf>
    <xf numFmtId="0" fontId="7" fillId="0" borderId="0" xfId="0" applyFont="1" applyAlignment="1" applyProtection="1">
      <alignment wrapText="1"/>
      <protection hidden="1"/>
    </xf>
    <xf numFmtId="0" fontId="0" fillId="0" borderId="0" xfId="0" applyAlignment="1" applyProtection="1">
      <alignment wrapText="1"/>
      <protection hidden="1"/>
    </xf>
    <xf numFmtId="165" fontId="0" fillId="2" borderId="1" xfId="2" applyNumberFormat="1" applyFont="1" applyFill="1" applyBorder="1" applyAlignment="1" applyProtection="1">
      <alignment horizontal="center"/>
      <protection hidden="1"/>
    </xf>
    <xf numFmtId="9" fontId="0" fillId="2" borderId="1" xfId="1" applyNumberFormat="1" applyFont="1" applyFill="1" applyBorder="1" applyAlignment="1" applyProtection="1">
      <alignment horizontal="center"/>
      <protection hidden="1"/>
    </xf>
    <xf numFmtId="0" fontId="0" fillId="0" borderId="0" xfId="0" applyProtection="1">
      <protection hidden="1"/>
    </xf>
    <xf numFmtId="0" fontId="0" fillId="2" borderId="1" xfId="0" applyFill="1" applyBorder="1" applyAlignment="1" applyProtection="1">
      <alignment horizontal="center"/>
      <protection hidden="1"/>
    </xf>
    <xf numFmtId="164" fontId="0" fillId="2" borderId="1" xfId="1" applyNumberFormat="1" applyFont="1" applyFill="1" applyBorder="1" applyAlignment="1" applyProtection="1">
      <alignment horizontal="center"/>
      <protection hidden="1"/>
    </xf>
    <xf numFmtId="165" fontId="0" fillId="2" borderId="1" xfId="1" applyNumberFormat="1" applyFont="1" applyFill="1" applyBorder="1" applyAlignment="1" applyProtection="1">
      <alignment horizontal="center"/>
      <protection hidden="1"/>
    </xf>
    <xf numFmtId="9" fontId="0" fillId="2" borderId="1" xfId="0" applyNumberFormat="1" applyFill="1" applyBorder="1" applyAlignment="1" applyProtection="1">
      <alignment horizontal="center"/>
      <protection hidden="1"/>
    </xf>
    <xf numFmtId="0" fontId="2" fillId="0" borderId="0" xfId="0" applyFont="1" applyAlignment="1" applyProtection="1">
      <alignment vertical="center"/>
      <protection hidden="1"/>
    </xf>
    <xf numFmtId="0" fontId="0" fillId="2" borderId="10" xfId="0" applyFill="1" applyBorder="1" applyProtection="1">
      <protection hidden="1"/>
    </xf>
    <xf numFmtId="0" fontId="0" fillId="2" borderId="13" xfId="0" applyFill="1" applyBorder="1" applyProtection="1">
      <protection hidden="1"/>
    </xf>
    <xf numFmtId="44" fontId="0" fillId="2" borderId="14" xfId="0" applyNumberFormat="1" applyFill="1" applyBorder="1" applyAlignment="1" applyProtection="1">
      <alignment horizontal="right"/>
      <protection hidden="1"/>
    </xf>
    <xf numFmtId="0" fontId="0" fillId="2" borderId="11" xfId="0" applyFill="1" applyBorder="1" applyProtection="1">
      <protection hidden="1"/>
    </xf>
    <xf numFmtId="0" fontId="0" fillId="2" borderId="0" xfId="0" applyFill="1" applyProtection="1">
      <protection hidden="1"/>
    </xf>
    <xf numFmtId="44" fontId="0" fillId="2" borderId="12" xfId="0" applyNumberFormat="1" applyFill="1" applyBorder="1" applyAlignment="1" applyProtection="1">
      <alignment horizontal="right"/>
      <protection hidden="1"/>
    </xf>
    <xf numFmtId="44" fontId="0" fillId="2" borderId="5" xfId="1" applyFont="1" applyFill="1" applyBorder="1" applyProtection="1">
      <protection hidden="1"/>
    </xf>
    <xf numFmtId="44" fontId="8" fillId="2" borderId="15" xfId="0" applyNumberFormat="1" applyFont="1" applyFill="1" applyBorder="1" applyAlignment="1" applyProtection="1">
      <alignment horizontal="right"/>
      <protection hidden="1"/>
    </xf>
    <xf numFmtId="0" fontId="0" fillId="0" borderId="0" xfId="0" applyAlignment="1" applyProtection="1">
      <alignment horizontal="center"/>
      <protection hidden="1"/>
    </xf>
    <xf numFmtId="9" fontId="0" fillId="0" borderId="0" xfId="0" applyNumberFormat="1" applyAlignment="1" applyProtection="1">
      <alignment horizontal="center"/>
      <protection hidden="1"/>
    </xf>
    <xf numFmtId="44" fontId="0" fillId="0" borderId="0" xfId="1" applyFont="1" applyProtection="1">
      <protection hidden="1"/>
    </xf>
    <xf numFmtId="165" fontId="0" fillId="0" borderId="0" xfId="1" applyNumberFormat="1" applyFont="1" applyAlignment="1" applyProtection="1">
      <alignment horizontal="center"/>
      <protection hidden="1"/>
    </xf>
    <xf numFmtId="7" fontId="0" fillId="2" borderId="1" xfId="0" applyNumberFormat="1" applyFill="1" applyBorder="1" applyAlignment="1" applyProtection="1">
      <alignment horizontal="center"/>
      <protection hidden="1"/>
    </xf>
    <xf numFmtId="168" fontId="0" fillId="2" borderId="1" xfId="1" applyNumberFormat="1" applyFont="1" applyFill="1" applyBorder="1" applyAlignment="1" applyProtection="1">
      <alignment horizontal="center"/>
      <protection hidden="1"/>
    </xf>
    <xf numFmtId="7" fontId="0" fillId="2" borderId="1" xfId="1" applyNumberFormat="1" applyFont="1" applyFill="1" applyBorder="1" applyAlignment="1" applyProtection="1">
      <alignment horizontal="center"/>
      <protection hidden="1"/>
    </xf>
    <xf numFmtId="0" fontId="0" fillId="2" borderId="1" xfId="0" applyFill="1" applyBorder="1" applyAlignment="1" applyProtection="1">
      <alignment horizontal="center" vertical="top" wrapText="1"/>
      <protection hidden="1"/>
    </xf>
    <xf numFmtId="0" fontId="0" fillId="2" borderId="0" xfId="0" applyFill="1" applyAlignment="1" applyProtection="1">
      <alignment vertical="center" wrapText="1"/>
      <protection hidden="1"/>
    </xf>
    <xf numFmtId="166" fontId="0" fillId="2" borderId="0" xfId="0" applyNumberFormat="1" applyFill="1" applyAlignment="1" applyProtection="1">
      <alignment vertical="center" wrapText="1"/>
      <protection hidden="1"/>
    </xf>
    <xf numFmtId="2" fontId="0" fillId="2" borderId="0" xfId="0" applyNumberFormat="1" applyFill="1" applyAlignment="1" applyProtection="1">
      <alignment horizontal="right"/>
      <protection hidden="1"/>
    </xf>
    <xf numFmtId="0" fontId="0" fillId="2" borderId="0" xfId="0" applyFill="1" applyAlignment="1" applyProtection="1">
      <alignment horizontal="center"/>
      <protection hidden="1"/>
    </xf>
    <xf numFmtId="166" fontId="0" fillId="2" borderId="0" xfId="0" applyNumberFormat="1" applyFill="1" applyProtection="1">
      <protection hidden="1"/>
    </xf>
    <xf numFmtId="0" fontId="0" fillId="2" borderId="1" xfId="0" applyFill="1" applyBorder="1" applyAlignment="1" applyProtection="1">
      <alignment horizontal="center" vertical="center"/>
      <protection hidden="1"/>
    </xf>
    <xf numFmtId="166" fontId="0" fillId="0" borderId="0" xfId="0" applyNumberFormat="1" applyProtection="1">
      <protection hidden="1"/>
    </xf>
    <xf numFmtId="166" fontId="0" fillId="3" borderId="10" xfId="0" applyNumberFormat="1" applyFill="1" applyBorder="1" applyAlignment="1" applyProtection="1">
      <alignment horizontal="center" vertical="top" wrapText="1"/>
      <protection hidden="1"/>
    </xf>
    <xf numFmtId="10" fontId="0" fillId="3" borderId="8" xfId="2" applyNumberFormat="1" applyFont="1" applyFill="1" applyBorder="1" applyAlignment="1" applyProtection="1">
      <alignment horizontal="center" vertical="top" wrapText="1"/>
      <protection hidden="1"/>
    </xf>
    <xf numFmtId="0" fontId="0" fillId="3" borderId="1" xfId="0" applyFill="1" applyBorder="1" applyAlignment="1" applyProtection="1">
      <alignment horizontal="center"/>
      <protection hidden="1"/>
    </xf>
    <xf numFmtId="164" fontId="0" fillId="2" borderId="8" xfId="0" applyNumberFormat="1" applyFill="1" applyBorder="1" applyAlignment="1" applyProtection="1">
      <alignment horizontal="center" vertical="center"/>
      <protection hidden="1"/>
    </xf>
    <xf numFmtId="164" fontId="0" fillId="2" borderId="2" xfId="0" applyNumberFormat="1" applyFill="1" applyBorder="1" applyAlignment="1" applyProtection="1">
      <alignment horizontal="center" vertical="center"/>
      <protection hidden="1"/>
    </xf>
    <xf numFmtId="164" fontId="1" fillId="2" borderId="2" xfId="1" applyNumberFormat="1" applyFont="1" applyFill="1" applyBorder="1" applyAlignment="1" applyProtection="1">
      <alignment horizontal="center" vertical="center"/>
      <protection hidden="1"/>
    </xf>
    <xf numFmtId="164" fontId="1" fillId="2" borderId="0" xfId="1" applyNumberFormat="1" applyFont="1" applyFill="1" applyAlignment="1" applyProtection="1">
      <alignment horizontal="center" vertical="center"/>
      <protection hidden="1"/>
    </xf>
    <xf numFmtId="7" fontId="0" fillId="2" borderId="1" xfId="1" applyNumberFormat="1" applyFont="1" applyFill="1" applyBorder="1" applyAlignment="1" applyProtection="1">
      <alignment horizontal="center" vertical="center"/>
      <protection hidden="1"/>
    </xf>
    <xf numFmtId="0" fontId="0" fillId="2" borderId="1" xfId="0" applyFill="1" applyBorder="1" applyAlignment="1" applyProtection="1">
      <alignment horizontal="center" vertical="center" wrapText="1"/>
      <protection hidden="1"/>
    </xf>
    <xf numFmtId="0" fontId="0" fillId="3" borderId="8" xfId="0" applyFill="1" applyBorder="1" applyAlignment="1" applyProtection="1">
      <alignment horizontal="center" vertical="top" wrapText="1"/>
      <protection hidden="1"/>
    </xf>
    <xf numFmtId="0" fontId="0" fillId="3" borderId="7" xfId="0" applyFill="1" applyBorder="1" applyAlignment="1" applyProtection="1">
      <alignment horizontal="center" vertical="top" wrapText="1"/>
      <protection hidden="1"/>
    </xf>
    <xf numFmtId="164" fontId="0" fillId="2" borderId="2" xfId="0" applyNumberFormat="1" applyFill="1" applyBorder="1" applyAlignment="1" applyProtection="1">
      <alignment horizontal="center" vertical="center"/>
      <protection locked="0"/>
    </xf>
    <xf numFmtId="169" fontId="0" fillId="0" borderId="1" xfId="1" applyNumberFormat="1" applyFont="1" applyBorder="1" applyAlignment="1" applyProtection="1">
      <alignment horizontal="center" vertical="center" wrapText="1"/>
      <protection locked="0"/>
    </xf>
    <xf numFmtId="0" fontId="11" fillId="5" borderId="1" xfId="0" applyFont="1" applyFill="1" applyBorder="1" applyAlignment="1">
      <alignment horizontal="left" vertical="center" wrapText="1"/>
    </xf>
    <xf numFmtId="167" fontId="0" fillId="2" borderId="7" xfId="1" applyNumberFormat="1" applyFont="1" applyFill="1" applyBorder="1" applyAlignment="1" applyProtection="1">
      <alignment horizontal="center"/>
      <protection hidden="1"/>
    </xf>
    <xf numFmtId="7" fontId="0" fillId="0" borderId="1" xfId="1" applyNumberFormat="1" applyFont="1" applyBorder="1" applyAlignment="1" applyProtection="1">
      <alignment horizontal="center" vertical="center" wrapText="1"/>
      <protection locked="0"/>
    </xf>
    <xf numFmtId="44" fontId="0" fillId="0" borderId="1" xfId="1" applyFont="1" applyBorder="1" applyAlignment="1" applyProtection="1">
      <alignment horizontal="center" vertical="center" wrapText="1"/>
      <protection locked="0"/>
    </xf>
    <xf numFmtId="0" fontId="0" fillId="0" borderId="1" xfId="1" applyNumberFormat="1" applyFont="1" applyBorder="1" applyAlignment="1" applyProtection="1">
      <alignment horizontal="center" vertical="center" wrapText="1"/>
      <protection locked="0"/>
    </xf>
    <xf numFmtId="0" fontId="0" fillId="3" borderId="10" xfId="0" applyFill="1" applyBorder="1" applyAlignment="1" applyProtection="1">
      <alignment horizontal="center"/>
      <protection hidden="1"/>
    </xf>
    <xf numFmtId="9" fontId="0" fillId="3" borderId="13" xfId="0" applyNumberFormat="1" applyFill="1" applyBorder="1" applyAlignment="1" applyProtection="1">
      <alignment horizontal="center"/>
      <protection hidden="1"/>
    </xf>
    <xf numFmtId="44" fontId="0" fillId="3" borderId="13" xfId="1" applyFont="1" applyFill="1" applyBorder="1" applyProtection="1">
      <protection hidden="1"/>
    </xf>
    <xf numFmtId="165" fontId="0" fillId="3" borderId="13" xfId="1" applyNumberFormat="1" applyFont="1" applyFill="1" applyBorder="1" applyAlignment="1" applyProtection="1">
      <alignment horizontal="center"/>
      <protection hidden="1"/>
    </xf>
    <xf numFmtId="44" fontId="3" fillId="3" borderId="13" xfId="1" applyFont="1" applyFill="1" applyBorder="1" applyProtection="1">
      <protection hidden="1"/>
    </xf>
    <xf numFmtId="44" fontId="3" fillId="3" borderId="14" xfId="1" applyFont="1" applyFill="1" applyBorder="1" applyAlignment="1" applyProtection="1">
      <alignment horizontal="right"/>
      <protection hidden="1"/>
    </xf>
    <xf numFmtId="7" fontId="3" fillId="3" borderId="6" xfId="0" applyNumberFormat="1" applyFont="1" applyFill="1" applyBorder="1" applyAlignment="1" applyProtection="1">
      <alignment horizontal="center"/>
      <protection hidden="1"/>
    </xf>
    <xf numFmtId="164" fontId="0" fillId="4" borderId="2" xfId="0" applyNumberFormat="1" applyFill="1" applyBorder="1" applyAlignment="1" applyProtection="1">
      <alignment horizontal="center" vertical="center"/>
      <protection locked="0"/>
    </xf>
    <xf numFmtId="44" fontId="0" fillId="3" borderId="1" xfId="1" applyFont="1" applyFill="1" applyBorder="1" applyAlignment="1" applyProtection="1">
      <alignment horizontal="center"/>
      <protection hidden="1"/>
    </xf>
    <xf numFmtId="170" fontId="0" fillId="0" borderId="1" xfId="1" applyNumberFormat="1" applyFont="1" applyBorder="1" applyAlignment="1" applyProtection="1">
      <alignment horizontal="center" vertical="center" wrapText="1"/>
      <protection locked="0"/>
    </xf>
    <xf numFmtId="44" fontId="1" fillId="3" borderId="6" xfId="1" applyFont="1" applyFill="1" applyBorder="1" applyAlignment="1" applyProtection="1">
      <alignment horizontal="center" vertical="top" wrapText="1"/>
      <protection hidden="1"/>
    </xf>
    <xf numFmtId="9" fontId="0" fillId="3" borderId="6" xfId="0" applyNumberFormat="1" applyFill="1" applyBorder="1" applyAlignment="1" applyProtection="1">
      <alignment horizontal="center" vertical="top" wrapText="1"/>
      <protection hidden="1"/>
    </xf>
    <xf numFmtId="9" fontId="0" fillId="3" borderId="9" xfId="0" applyNumberFormat="1" applyFill="1" applyBorder="1" applyAlignment="1" applyProtection="1">
      <alignment horizontal="center" vertical="top" wrapText="1"/>
      <protection hidden="1"/>
    </xf>
    <xf numFmtId="44" fontId="1" fillId="3" borderId="7" xfId="1" applyFont="1" applyFill="1" applyBorder="1" applyAlignment="1" applyProtection="1">
      <alignment horizontal="center" vertical="top" wrapText="1"/>
      <protection hidden="1"/>
    </xf>
    <xf numFmtId="9" fontId="0" fillId="3" borderId="7" xfId="0" applyNumberFormat="1" applyFill="1" applyBorder="1" applyAlignment="1" applyProtection="1">
      <alignment horizontal="center" vertical="top" wrapText="1"/>
      <protection hidden="1"/>
    </xf>
    <xf numFmtId="44" fontId="1" fillId="3" borderId="9" xfId="1" applyFont="1" applyFill="1" applyBorder="1" applyAlignment="1" applyProtection="1">
      <alignment horizontal="center" vertical="top" wrapText="1"/>
      <protection hidden="1"/>
    </xf>
    <xf numFmtId="7" fontId="0" fillId="0" borderId="1" xfId="1" applyNumberFormat="1" applyFont="1" applyFill="1" applyBorder="1" applyAlignment="1" applyProtection="1">
      <alignment horizontal="center" vertical="center" wrapText="1"/>
      <protection locked="0"/>
    </xf>
    <xf numFmtId="0" fontId="0" fillId="3" borderId="6" xfId="0" applyFill="1" applyBorder="1" applyAlignment="1" applyProtection="1">
      <alignment horizontal="center" vertical="top" wrapText="1"/>
      <protection hidden="1"/>
    </xf>
    <xf numFmtId="0" fontId="0" fillId="3" borderId="9" xfId="0" applyFill="1" applyBorder="1" applyAlignment="1" applyProtection="1">
      <alignment horizontal="center" vertical="top" wrapText="1"/>
      <protection hidden="1"/>
    </xf>
    <xf numFmtId="0" fontId="0" fillId="3" borderId="7" xfId="0" applyFill="1" applyBorder="1" applyAlignment="1" applyProtection="1">
      <alignment horizontal="center" vertical="top" wrapText="1"/>
      <protection hidden="1"/>
    </xf>
    <xf numFmtId="9" fontId="0" fillId="3" borderId="6" xfId="0" applyNumberFormat="1" applyFill="1" applyBorder="1" applyAlignment="1" applyProtection="1">
      <alignment horizontal="center" vertical="top" wrapText="1"/>
      <protection hidden="1"/>
    </xf>
    <xf numFmtId="9" fontId="0" fillId="3" borderId="9" xfId="0" applyNumberFormat="1" applyFill="1" applyBorder="1" applyAlignment="1" applyProtection="1">
      <alignment horizontal="center" vertical="top" wrapText="1"/>
      <protection hidden="1"/>
    </xf>
    <xf numFmtId="9" fontId="0" fillId="3" borderId="7" xfId="0" applyNumberFormat="1" applyFill="1" applyBorder="1" applyAlignment="1" applyProtection="1">
      <alignment horizontal="center" vertical="top" wrapText="1"/>
      <protection hidden="1"/>
    </xf>
    <xf numFmtId="44" fontId="1" fillId="3" borderId="6" xfId="1" applyFont="1" applyFill="1" applyBorder="1" applyAlignment="1" applyProtection="1">
      <alignment horizontal="center" vertical="top" wrapText="1"/>
      <protection hidden="1"/>
    </xf>
    <xf numFmtId="44" fontId="1" fillId="3" borderId="11" xfId="1" applyFont="1" applyFill="1" applyBorder="1" applyAlignment="1" applyProtection="1">
      <alignment horizontal="center" vertical="top" wrapText="1"/>
      <protection hidden="1"/>
    </xf>
    <xf numFmtId="44" fontId="1" fillId="3" borderId="7" xfId="1" applyFont="1" applyFill="1" applyBorder="1" applyAlignment="1" applyProtection="1">
      <alignment horizontal="center" vertical="top" wrapText="1"/>
      <protection hidden="1"/>
    </xf>
    <xf numFmtId="165" fontId="1" fillId="3" borderId="12" xfId="1" applyNumberFormat="1" applyFont="1" applyFill="1" applyBorder="1" applyAlignment="1" applyProtection="1">
      <alignment horizontal="center" vertical="top" wrapText="1"/>
      <protection hidden="1"/>
    </xf>
    <xf numFmtId="44" fontId="1" fillId="3" borderId="9" xfId="1" applyFont="1" applyFill="1" applyBorder="1" applyAlignment="1" applyProtection="1">
      <alignment horizontal="center" vertical="top" wrapText="1"/>
      <protection hidden="1"/>
    </xf>
    <xf numFmtId="44" fontId="0" fillId="2" borderId="10" xfId="1" applyFont="1" applyFill="1" applyBorder="1" applyAlignment="1" applyProtection="1">
      <alignment horizontal="right" wrapText="1"/>
      <protection hidden="1"/>
    </xf>
    <xf numFmtId="44" fontId="0" fillId="2" borderId="13" xfId="1" applyFont="1" applyFill="1" applyBorder="1" applyAlignment="1" applyProtection="1">
      <alignment horizontal="right" wrapText="1"/>
      <protection hidden="1"/>
    </xf>
    <xf numFmtId="44" fontId="0" fillId="2" borderId="14" xfId="1" applyFont="1" applyFill="1" applyBorder="1" applyAlignment="1" applyProtection="1">
      <alignment horizontal="right" wrapText="1"/>
      <protection hidden="1"/>
    </xf>
    <xf numFmtId="44" fontId="0" fillId="2" borderId="11" xfId="1" applyFont="1" applyFill="1" applyBorder="1" applyAlignment="1" applyProtection="1">
      <alignment horizontal="right" wrapText="1"/>
      <protection hidden="1"/>
    </xf>
    <xf numFmtId="44" fontId="0" fillId="2" borderId="0" xfId="1" applyFont="1" applyFill="1" applyBorder="1" applyAlignment="1" applyProtection="1">
      <alignment horizontal="right" wrapText="1"/>
      <protection hidden="1"/>
    </xf>
    <xf numFmtId="44" fontId="0" fillId="2" borderId="12" xfId="1" applyFont="1" applyFill="1" applyBorder="1" applyAlignment="1" applyProtection="1">
      <alignment horizontal="right" wrapText="1"/>
      <protection hidden="1"/>
    </xf>
    <xf numFmtId="44" fontId="0" fillId="2" borderId="8" xfId="1" applyFont="1" applyFill="1" applyBorder="1" applyAlignment="1" applyProtection="1">
      <alignment horizontal="right" wrapText="1"/>
      <protection hidden="1"/>
    </xf>
    <xf numFmtId="44" fontId="0" fillId="2" borderId="5" xfId="1" applyFont="1" applyFill="1" applyBorder="1" applyAlignment="1" applyProtection="1">
      <alignment horizontal="right" wrapText="1"/>
      <protection hidden="1"/>
    </xf>
    <xf numFmtId="44" fontId="0" fillId="2" borderId="15" xfId="1" applyFont="1" applyFill="1" applyBorder="1" applyAlignment="1" applyProtection="1">
      <alignment horizontal="right" wrapText="1"/>
      <protection hidden="1"/>
    </xf>
    <xf numFmtId="0" fontId="0" fillId="4" borderId="2" xfId="0" applyFill="1" applyBorder="1" applyAlignment="1" applyProtection="1">
      <alignment horizontal="center" vertical="top" wrapText="1"/>
      <protection hidden="1"/>
    </xf>
    <xf numFmtId="0" fontId="0" fillId="4" borderId="3" xfId="0" applyFill="1" applyBorder="1" applyAlignment="1" applyProtection="1">
      <alignment horizontal="center" vertical="top" wrapText="1"/>
      <protection hidden="1"/>
    </xf>
    <xf numFmtId="0" fontId="0" fillId="4" borderId="4" xfId="0" applyFill="1" applyBorder="1" applyAlignment="1" applyProtection="1">
      <alignment horizontal="center" vertical="top" wrapText="1"/>
      <protection hidden="1"/>
    </xf>
    <xf numFmtId="0" fontId="0" fillId="3" borderId="10" xfId="0" applyFill="1" applyBorder="1" applyAlignment="1" applyProtection="1">
      <alignment horizontal="center" vertical="top" wrapText="1"/>
      <protection hidden="1"/>
    </xf>
    <xf numFmtId="0" fontId="0" fillId="3" borderId="11" xfId="0" applyFill="1" applyBorder="1" applyAlignment="1" applyProtection="1">
      <alignment horizontal="center" vertical="top" wrapText="1"/>
      <protection hidden="1"/>
    </xf>
    <xf numFmtId="0" fontId="0" fillId="3" borderId="8" xfId="0" applyFill="1" applyBorder="1" applyAlignment="1" applyProtection="1">
      <alignment horizontal="center" vertical="top" wrapText="1"/>
      <protection hidden="1"/>
    </xf>
    <xf numFmtId="0" fontId="0" fillId="3" borderId="1" xfId="0" applyFill="1" applyBorder="1" applyAlignment="1" applyProtection="1">
      <alignment horizontal="center" vertical="top" wrapText="1"/>
      <protection hidden="1"/>
    </xf>
    <xf numFmtId="0" fontId="0" fillId="3" borderId="4" xfId="0" applyFill="1" applyBorder="1" applyAlignment="1" applyProtection="1">
      <alignment horizontal="center" vertical="top" wrapText="1"/>
      <protection hidden="1"/>
    </xf>
    <xf numFmtId="2" fontId="0" fillId="2" borderId="13" xfId="0" applyNumberFormat="1" applyFill="1" applyBorder="1" applyAlignment="1" applyProtection="1">
      <alignment horizontal="right"/>
      <protection hidden="1"/>
    </xf>
    <xf numFmtId="2" fontId="0" fillId="2" borderId="14" xfId="0" applyNumberFormat="1" applyFill="1" applyBorder="1" applyAlignment="1" applyProtection="1">
      <alignment horizontal="right"/>
      <protection hidden="1"/>
    </xf>
    <xf numFmtId="0" fontId="0" fillId="3" borderId="1" xfId="0" applyFill="1" applyBorder="1" applyAlignment="1" applyProtection="1">
      <alignment horizontal="center" wrapText="1"/>
      <protection hidden="1"/>
    </xf>
    <xf numFmtId="44" fontId="0" fillId="3" borderId="2" xfId="1" applyFont="1" applyFill="1" applyBorder="1" applyAlignment="1" applyProtection="1">
      <alignment horizontal="right"/>
      <protection hidden="1"/>
    </xf>
    <xf numFmtId="44" fontId="0" fillId="3" borderId="3" xfId="1" applyFont="1" applyFill="1" applyBorder="1" applyAlignment="1" applyProtection="1">
      <alignment horizontal="right"/>
      <protection hidden="1"/>
    </xf>
    <xf numFmtId="44" fontId="0" fillId="3" borderId="4" xfId="1" applyFont="1" applyFill="1" applyBorder="1" applyAlignment="1" applyProtection="1">
      <alignment horizontal="right"/>
      <protection hidden="1"/>
    </xf>
    <xf numFmtId="0" fontId="4" fillId="3" borderId="1" xfId="0" applyFont="1" applyFill="1" applyBorder="1" applyAlignment="1" applyProtection="1">
      <alignment horizontal="center" vertical="center" wrapText="1"/>
      <protection hidden="1"/>
    </xf>
    <xf numFmtId="44" fontId="4" fillId="3" borderId="1" xfId="1" applyFont="1" applyFill="1" applyBorder="1" applyAlignment="1" applyProtection="1">
      <alignment horizontal="center" vertical="center"/>
      <protection hidden="1"/>
    </xf>
    <xf numFmtId="44" fontId="1" fillId="3" borderId="10" xfId="1" applyFont="1" applyFill="1" applyBorder="1" applyAlignment="1" applyProtection="1">
      <alignment horizontal="center" vertical="top" wrapText="1"/>
      <protection hidden="1"/>
    </xf>
    <xf numFmtId="44" fontId="1" fillId="3" borderId="8" xfId="1" applyFont="1" applyFill="1" applyBorder="1" applyAlignment="1" applyProtection="1">
      <alignment horizontal="center" vertical="top" wrapText="1"/>
      <protection hidden="1"/>
    </xf>
    <xf numFmtId="165" fontId="1" fillId="3" borderId="14" xfId="1" applyNumberFormat="1" applyFont="1" applyFill="1" applyBorder="1" applyAlignment="1" applyProtection="1">
      <alignment horizontal="center" vertical="top" wrapText="1"/>
      <protection hidden="1"/>
    </xf>
    <xf numFmtId="165" fontId="1" fillId="3" borderId="15" xfId="1" applyNumberFormat="1" applyFont="1" applyFill="1" applyBorder="1" applyAlignment="1" applyProtection="1">
      <alignment horizontal="center" vertical="top" wrapText="1"/>
      <protection hidden="1"/>
    </xf>
    <xf numFmtId="168" fontId="0" fillId="2" borderId="7" xfId="1" applyNumberFormat="1" applyFont="1" applyFill="1" applyBorder="1" applyAlignment="1" applyProtection="1">
      <alignment horizontal="center"/>
      <protection hidden="1"/>
    </xf>
    <xf numFmtId="10" fontId="0" fillId="0" borderId="1" xfId="2" applyNumberFormat="1" applyFont="1" applyBorder="1" applyAlignment="1" applyProtection="1">
      <alignment horizontal="center" vertical="center" wrapText="1"/>
      <protection locked="0"/>
    </xf>
  </cellXfs>
  <cellStyles count="3">
    <cellStyle name="Prozent" xfId="2" builtinId="5"/>
    <cellStyle name="Standard" xfId="0" builtinId="0"/>
    <cellStyle name="Währung" xfId="1" builtinId="4"/>
  </cellStyles>
  <dxfs count="2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6699"/>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99"/>
  <sheetViews>
    <sheetView zoomScale="140" zoomScaleNormal="140" workbookViewId="0">
      <pane ySplit="3" topLeftCell="A58" activePane="bottomLeft" state="frozen"/>
      <selection pane="bottomLeft" activeCell="J76" sqref="J76"/>
    </sheetView>
  </sheetViews>
  <sheetFormatPr baseColWidth="10" defaultColWidth="11.54296875" defaultRowHeight="14.5" x14ac:dyDescent="0.35"/>
  <cols>
    <col min="1" max="1" width="14.6328125" style="23" customWidth="1"/>
    <col min="2" max="3" width="14.6328125" style="24" customWidth="1"/>
    <col min="4" max="4" width="14.6328125" style="25" customWidth="1"/>
    <col min="5" max="5" width="14.6328125" style="26" customWidth="1"/>
    <col min="6" max="10" width="14.6328125" style="25" customWidth="1"/>
    <col min="11" max="11" width="8.08984375" style="9" customWidth="1"/>
    <col min="12" max="14" width="9.36328125" style="9" customWidth="1"/>
    <col min="15" max="16384" width="11.54296875" style="9"/>
  </cols>
  <sheetData>
    <row r="1" spans="1:14" s="4" customFormat="1" ht="87.65" customHeight="1" x14ac:dyDescent="0.3">
      <c r="A1" s="73" t="s">
        <v>0</v>
      </c>
      <c r="B1" s="109" t="s">
        <v>37</v>
      </c>
      <c r="C1" s="66" t="s">
        <v>36</v>
      </c>
      <c r="D1" s="111" t="s">
        <v>17</v>
      </c>
      <c r="E1" s="79" t="s">
        <v>15</v>
      </c>
      <c r="F1" s="79" t="s">
        <v>16</v>
      </c>
      <c r="G1" s="79" t="s">
        <v>18</v>
      </c>
      <c r="H1" s="76" t="s">
        <v>19</v>
      </c>
      <c r="I1" s="67" t="s">
        <v>29</v>
      </c>
      <c r="J1" s="73" t="s">
        <v>24</v>
      </c>
      <c r="L1" s="5"/>
      <c r="M1" s="5"/>
      <c r="N1" s="5"/>
    </row>
    <row r="2" spans="1:14" s="6" customFormat="1" ht="16.5" customHeight="1" x14ac:dyDescent="0.35">
      <c r="A2" s="74"/>
      <c r="B2" s="80"/>
      <c r="C2" s="71"/>
      <c r="D2" s="82"/>
      <c r="E2" s="83"/>
      <c r="F2" s="83"/>
      <c r="G2" s="83"/>
      <c r="H2" s="77"/>
      <c r="I2" s="68"/>
      <c r="J2" s="74"/>
      <c r="L2" s="5"/>
      <c r="M2" s="5"/>
      <c r="N2" s="5"/>
    </row>
    <row r="3" spans="1:14" s="6" customFormat="1" ht="8.25" customHeight="1" x14ac:dyDescent="0.35">
      <c r="A3" s="75"/>
      <c r="B3" s="110"/>
      <c r="C3" s="69"/>
      <c r="D3" s="112"/>
      <c r="E3" s="81"/>
      <c r="F3" s="81"/>
      <c r="G3" s="81"/>
      <c r="H3" s="78"/>
      <c r="I3" s="70"/>
      <c r="J3" s="75"/>
      <c r="L3" s="5"/>
      <c r="M3" s="5"/>
      <c r="N3" s="5"/>
    </row>
    <row r="4" spans="1:14" x14ac:dyDescent="0.35">
      <c r="A4" s="10">
        <v>1951</v>
      </c>
      <c r="B4" s="50"/>
      <c r="C4" s="113">
        <f t="shared" ref="C4:C54" si="0">B4/1.95583</f>
        <v>0</v>
      </c>
      <c r="D4" s="7">
        <v>0.1</v>
      </c>
      <c r="E4" s="29">
        <f>G4/2</f>
        <v>0</v>
      </c>
      <c r="F4" s="29">
        <f>G4/2</f>
        <v>0</v>
      </c>
      <c r="G4" s="29">
        <f>C4*D4</f>
        <v>0</v>
      </c>
      <c r="H4" s="8">
        <v>0.5</v>
      </c>
      <c r="I4" s="54"/>
      <c r="J4" s="27">
        <f>G4*(100%-H4)-I4</f>
        <v>0</v>
      </c>
      <c r="L4" s="5"/>
      <c r="M4" s="5"/>
      <c r="N4" s="5"/>
    </row>
    <row r="5" spans="1:14" x14ac:dyDescent="0.35">
      <c r="A5" s="10">
        <v>1952</v>
      </c>
      <c r="B5" s="50"/>
      <c r="C5" s="28">
        <f t="shared" si="0"/>
        <v>0</v>
      </c>
      <c r="D5" s="7">
        <v>0.1</v>
      </c>
      <c r="E5" s="29">
        <f t="shared" ref="E5:E68" si="1">G5/2</f>
        <v>0</v>
      </c>
      <c r="F5" s="29">
        <f t="shared" ref="F5:F68" si="2">G5/2</f>
        <v>0</v>
      </c>
      <c r="G5" s="29">
        <f t="shared" ref="G5:G68" si="3">C5*D5</f>
        <v>0</v>
      </c>
      <c r="H5" s="8">
        <v>0.5</v>
      </c>
      <c r="I5" s="54"/>
      <c r="J5" s="27">
        <f>G5*(100%-H5)-I5</f>
        <v>0</v>
      </c>
      <c r="L5" s="5"/>
      <c r="M5" s="5"/>
      <c r="N5" s="5"/>
    </row>
    <row r="6" spans="1:14" x14ac:dyDescent="0.35">
      <c r="A6" s="10">
        <v>1953</v>
      </c>
      <c r="B6" s="50"/>
      <c r="C6" s="28">
        <f t="shared" si="0"/>
        <v>0</v>
      </c>
      <c r="D6" s="7">
        <v>0.1</v>
      </c>
      <c r="E6" s="29">
        <f t="shared" si="1"/>
        <v>0</v>
      </c>
      <c r="F6" s="29">
        <f t="shared" si="2"/>
        <v>0</v>
      </c>
      <c r="G6" s="29">
        <f t="shared" si="3"/>
        <v>0</v>
      </c>
      <c r="H6" s="8">
        <v>0.5</v>
      </c>
      <c r="I6" s="54"/>
      <c r="J6" s="27">
        <f t="shared" ref="J6:J69" si="4">G6*(100%-H6)-I6</f>
        <v>0</v>
      </c>
      <c r="L6" s="5"/>
      <c r="M6" s="5"/>
      <c r="N6" s="5"/>
    </row>
    <row r="7" spans="1:14" x14ac:dyDescent="0.35">
      <c r="A7" s="10">
        <v>1954</v>
      </c>
      <c r="B7" s="50"/>
      <c r="C7" s="28">
        <f t="shared" si="0"/>
        <v>0</v>
      </c>
      <c r="D7" s="7">
        <v>0.1</v>
      </c>
      <c r="E7" s="29">
        <f t="shared" si="1"/>
        <v>0</v>
      </c>
      <c r="F7" s="29">
        <f t="shared" si="2"/>
        <v>0</v>
      </c>
      <c r="G7" s="29">
        <f t="shared" si="3"/>
        <v>0</v>
      </c>
      <c r="H7" s="8">
        <v>0.5</v>
      </c>
      <c r="I7" s="54"/>
      <c r="J7" s="27">
        <f t="shared" si="4"/>
        <v>0</v>
      </c>
      <c r="L7" s="5"/>
      <c r="M7" s="5"/>
      <c r="N7" s="5"/>
    </row>
    <row r="8" spans="1:14" x14ac:dyDescent="0.35">
      <c r="A8" s="10">
        <v>1955</v>
      </c>
      <c r="B8" s="50"/>
      <c r="C8" s="28">
        <f t="shared" si="0"/>
        <v>0</v>
      </c>
      <c r="D8" s="7">
        <v>0.11</v>
      </c>
      <c r="E8" s="29">
        <f t="shared" si="1"/>
        <v>0</v>
      </c>
      <c r="F8" s="29">
        <f t="shared" si="2"/>
        <v>0</v>
      </c>
      <c r="G8" s="29">
        <f t="shared" si="3"/>
        <v>0</v>
      </c>
      <c r="H8" s="8">
        <v>0.5</v>
      </c>
      <c r="I8" s="54"/>
      <c r="J8" s="27">
        <f t="shared" si="4"/>
        <v>0</v>
      </c>
      <c r="L8" s="5"/>
      <c r="M8" s="5"/>
      <c r="N8" s="5"/>
    </row>
    <row r="9" spans="1:14" x14ac:dyDescent="0.35">
      <c r="A9" s="10">
        <v>1956</v>
      </c>
      <c r="B9" s="50"/>
      <c r="C9" s="28">
        <f t="shared" si="0"/>
        <v>0</v>
      </c>
      <c r="D9" s="7">
        <v>0.11</v>
      </c>
      <c r="E9" s="29">
        <f t="shared" si="1"/>
        <v>0</v>
      </c>
      <c r="F9" s="29">
        <f t="shared" si="2"/>
        <v>0</v>
      </c>
      <c r="G9" s="29">
        <f t="shared" si="3"/>
        <v>0</v>
      </c>
      <c r="H9" s="8">
        <v>0.5</v>
      </c>
      <c r="I9" s="54"/>
      <c r="J9" s="27">
        <f t="shared" si="4"/>
        <v>0</v>
      </c>
      <c r="L9" s="5"/>
      <c r="M9" s="5"/>
      <c r="N9" s="5"/>
    </row>
    <row r="10" spans="1:14" x14ac:dyDescent="0.35">
      <c r="A10" s="10">
        <v>1957</v>
      </c>
      <c r="B10" s="50"/>
      <c r="C10" s="28">
        <f t="shared" si="0"/>
        <v>0</v>
      </c>
      <c r="D10" s="7">
        <v>0.14000000000000001</v>
      </c>
      <c r="E10" s="29">
        <f t="shared" si="1"/>
        <v>0</v>
      </c>
      <c r="F10" s="29">
        <f t="shared" si="2"/>
        <v>0</v>
      </c>
      <c r="G10" s="29">
        <f t="shared" si="3"/>
        <v>0</v>
      </c>
      <c r="H10" s="8">
        <v>0.5</v>
      </c>
      <c r="I10" s="54"/>
      <c r="J10" s="27">
        <f t="shared" si="4"/>
        <v>0</v>
      </c>
      <c r="L10" s="5"/>
      <c r="M10" s="5"/>
      <c r="N10" s="5"/>
    </row>
    <row r="11" spans="1:14" x14ac:dyDescent="0.35">
      <c r="A11" s="10">
        <v>1958</v>
      </c>
      <c r="B11" s="50"/>
      <c r="C11" s="28">
        <f t="shared" si="0"/>
        <v>0</v>
      </c>
      <c r="D11" s="7">
        <v>0.14000000000000001</v>
      </c>
      <c r="E11" s="29">
        <f t="shared" si="1"/>
        <v>0</v>
      </c>
      <c r="F11" s="29">
        <f t="shared" si="2"/>
        <v>0</v>
      </c>
      <c r="G11" s="29">
        <f t="shared" si="3"/>
        <v>0</v>
      </c>
      <c r="H11" s="8">
        <v>0.5</v>
      </c>
      <c r="I11" s="54"/>
      <c r="J11" s="27">
        <f t="shared" si="4"/>
        <v>0</v>
      </c>
    </row>
    <row r="12" spans="1:14" x14ac:dyDescent="0.35">
      <c r="A12" s="10">
        <v>1959</v>
      </c>
      <c r="B12" s="50"/>
      <c r="C12" s="28">
        <f t="shared" si="0"/>
        <v>0</v>
      </c>
      <c r="D12" s="7">
        <v>0.14000000000000001</v>
      </c>
      <c r="E12" s="29">
        <f t="shared" si="1"/>
        <v>0</v>
      </c>
      <c r="F12" s="29">
        <f t="shared" si="2"/>
        <v>0</v>
      </c>
      <c r="G12" s="29">
        <f t="shared" si="3"/>
        <v>0</v>
      </c>
      <c r="H12" s="8">
        <v>0.5</v>
      </c>
      <c r="I12" s="54"/>
      <c r="J12" s="27">
        <f t="shared" si="4"/>
        <v>0</v>
      </c>
    </row>
    <row r="13" spans="1:14" x14ac:dyDescent="0.35">
      <c r="A13" s="10">
        <v>1960</v>
      </c>
      <c r="B13" s="50"/>
      <c r="C13" s="28">
        <f t="shared" si="0"/>
        <v>0</v>
      </c>
      <c r="D13" s="7">
        <v>0.14000000000000001</v>
      </c>
      <c r="E13" s="29">
        <f t="shared" si="1"/>
        <v>0</v>
      </c>
      <c r="F13" s="29">
        <f t="shared" si="2"/>
        <v>0</v>
      </c>
      <c r="G13" s="29">
        <f t="shared" si="3"/>
        <v>0</v>
      </c>
      <c r="H13" s="8">
        <v>0.5</v>
      </c>
      <c r="I13" s="54"/>
      <c r="J13" s="27">
        <f t="shared" si="4"/>
        <v>0</v>
      </c>
    </row>
    <row r="14" spans="1:14" x14ac:dyDescent="0.35">
      <c r="A14" s="10">
        <v>1961</v>
      </c>
      <c r="B14" s="50"/>
      <c r="C14" s="28">
        <f t="shared" si="0"/>
        <v>0</v>
      </c>
      <c r="D14" s="7">
        <v>0.14000000000000001</v>
      </c>
      <c r="E14" s="29">
        <f t="shared" si="1"/>
        <v>0</v>
      </c>
      <c r="F14" s="29">
        <f t="shared" si="2"/>
        <v>0</v>
      </c>
      <c r="G14" s="29">
        <f t="shared" si="3"/>
        <v>0</v>
      </c>
      <c r="H14" s="8">
        <v>0.5</v>
      </c>
      <c r="I14" s="54"/>
      <c r="J14" s="27">
        <f t="shared" si="4"/>
        <v>0</v>
      </c>
    </row>
    <row r="15" spans="1:14" x14ac:dyDescent="0.35">
      <c r="A15" s="10">
        <v>1962</v>
      </c>
      <c r="B15" s="50"/>
      <c r="C15" s="28">
        <f t="shared" si="0"/>
        <v>0</v>
      </c>
      <c r="D15" s="7">
        <v>0.14000000000000001</v>
      </c>
      <c r="E15" s="29">
        <f t="shared" si="1"/>
        <v>0</v>
      </c>
      <c r="F15" s="29">
        <f t="shared" si="2"/>
        <v>0</v>
      </c>
      <c r="G15" s="29">
        <f t="shared" si="3"/>
        <v>0</v>
      </c>
      <c r="H15" s="8">
        <v>0.5</v>
      </c>
      <c r="I15" s="54"/>
      <c r="J15" s="27">
        <f t="shared" si="4"/>
        <v>0</v>
      </c>
    </row>
    <row r="16" spans="1:14" x14ac:dyDescent="0.35">
      <c r="A16" s="10">
        <v>1963</v>
      </c>
      <c r="B16" s="50"/>
      <c r="C16" s="28">
        <f t="shared" si="0"/>
        <v>0</v>
      </c>
      <c r="D16" s="7">
        <v>0.14000000000000001</v>
      </c>
      <c r="E16" s="29">
        <f t="shared" si="1"/>
        <v>0</v>
      </c>
      <c r="F16" s="29">
        <f t="shared" si="2"/>
        <v>0</v>
      </c>
      <c r="G16" s="29">
        <f t="shared" si="3"/>
        <v>0</v>
      </c>
      <c r="H16" s="8">
        <v>0.5</v>
      </c>
      <c r="I16" s="54"/>
      <c r="J16" s="27">
        <f t="shared" si="4"/>
        <v>0</v>
      </c>
    </row>
    <row r="17" spans="1:10" x14ac:dyDescent="0.35">
      <c r="A17" s="10">
        <v>1964</v>
      </c>
      <c r="B17" s="50"/>
      <c r="C17" s="28">
        <f t="shared" si="0"/>
        <v>0</v>
      </c>
      <c r="D17" s="7">
        <v>0.14000000000000001</v>
      </c>
      <c r="E17" s="29">
        <f t="shared" si="1"/>
        <v>0</v>
      </c>
      <c r="F17" s="29">
        <f t="shared" si="2"/>
        <v>0</v>
      </c>
      <c r="G17" s="29">
        <f t="shared" si="3"/>
        <v>0</v>
      </c>
      <c r="H17" s="8">
        <v>0.5</v>
      </c>
      <c r="I17" s="54"/>
      <c r="J17" s="27">
        <f t="shared" si="4"/>
        <v>0</v>
      </c>
    </row>
    <row r="18" spans="1:10" x14ac:dyDescent="0.35">
      <c r="A18" s="10">
        <v>1965</v>
      </c>
      <c r="B18" s="50"/>
      <c r="C18" s="28">
        <f t="shared" si="0"/>
        <v>0</v>
      </c>
      <c r="D18" s="7">
        <v>0.14000000000000001</v>
      </c>
      <c r="E18" s="29">
        <f t="shared" si="1"/>
        <v>0</v>
      </c>
      <c r="F18" s="29">
        <f t="shared" si="2"/>
        <v>0</v>
      </c>
      <c r="G18" s="29">
        <f t="shared" si="3"/>
        <v>0</v>
      </c>
      <c r="H18" s="8">
        <v>0.5</v>
      </c>
      <c r="I18" s="54"/>
      <c r="J18" s="27">
        <f t="shared" si="4"/>
        <v>0</v>
      </c>
    </row>
    <row r="19" spans="1:10" x14ac:dyDescent="0.35">
      <c r="A19" s="10">
        <v>1966</v>
      </c>
      <c r="B19" s="50"/>
      <c r="C19" s="28">
        <f t="shared" si="0"/>
        <v>0</v>
      </c>
      <c r="D19" s="7">
        <v>0.14000000000000001</v>
      </c>
      <c r="E19" s="29">
        <f t="shared" si="1"/>
        <v>0</v>
      </c>
      <c r="F19" s="29">
        <f t="shared" si="2"/>
        <v>0</v>
      </c>
      <c r="G19" s="29">
        <f t="shared" si="3"/>
        <v>0</v>
      </c>
      <c r="H19" s="8">
        <v>0.5</v>
      </c>
      <c r="I19" s="54"/>
      <c r="J19" s="27">
        <f t="shared" si="4"/>
        <v>0</v>
      </c>
    </row>
    <row r="20" spans="1:10" x14ac:dyDescent="0.35">
      <c r="A20" s="10">
        <v>1967</v>
      </c>
      <c r="B20" s="50"/>
      <c r="C20" s="28">
        <f t="shared" si="0"/>
        <v>0</v>
      </c>
      <c r="D20" s="7">
        <v>0.14000000000000001</v>
      </c>
      <c r="E20" s="29">
        <f t="shared" si="1"/>
        <v>0</v>
      </c>
      <c r="F20" s="29">
        <f t="shared" si="2"/>
        <v>0</v>
      </c>
      <c r="G20" s="29">
        <f t="shared" si="3"/>
        <v>0</v>
      </c>
      <c r="H20" s="8">
        <v>0.5</v>
      </c>
      <c r="I20" s="54"/>
      <c r="J20" s="27">
        <f t="shared" si="4"/>
        <v>0</v>
      </c>
    </row>
    <row r="21" spans="1:10" x14ac:dyDescent="0.35">
      <c r="A21" s="10">
        <v>1968</v>
      </c>
      <c r="B21" s="50"/>
      <c r="C21" s="28">
        <f t="shared" si="0"/>
        <v>0</v>
      </c>
      <c r="D21" s="7">
        <v>0.15</v>
      </c>
      <c r="E21" s="29">
        <f t="shared" si="1"/>
        <v>0</v>
      </c>
      <c r="F21" s="29">
        <f t="shared" si="2"/>
        <v>0</v>
      </c>
      <c r="G21" s="29">
        <f t="shared" si="3"/>
        <v>0</v>
      </c>
      <c r="H21" s="8">
        <v>0.5</v>
      </c>
      <c r="I21" s="54"/>
      <c r="J21" s="27">
        <f t="shared" si="4"/>
        <v>0</v>
      </c>
    </row>
    <row r="22" spans="1:10" x14ac:dyDescent="0.35">
      <c r="A22" s="10">
        <v>1969</v>
      </c>
      <c r="B22" s="50"/>
      <c r="C22" s="28">
        <f t="shared" si="0"/>
        <v>0</v>
      </c>
      <c r="D22" s="7">
        <v>0.16</v>
      </c>
      <c r="E22" s="29">
        <f t="shared" si="1"/>
        <v>0</v>
      </c>
      <c r="F22" s="29">
        <f t="shared" si="2"/>
        <v>0</v>
      </c>
      <c r="G22" s="29">
        <f t="shared" si="3"/>
        <v>0</v>
      </c>
      <c r="H22" s="8">
        <v>0.5</v>
      </c>
      <c r="I22" s="54"/>
      <c r="J22" s="27">
        <f t="shared" si="4"/>
        <v>0</v>
      </c>
    </row>
    <row r="23" spans="1:10" x14ac:dyDescent="0.35">
      <c r="A23" s="10">
        <v>1970</v>
      </c>
      <c r="B23" s="50"/>
      <c r="C23" s="28">
        <f t="shared" si="0"/>
        <v>0</v>
      </c>
      <c r="D23" s="7">
        <v>0.17</v>
      </c>
      <c r="E23" s="29">
        <f t="shared" si="1"/>
        <v>0</v>
      </c>
      <c r="F23" s="29">
        <f t="shared" si="2"/>
        <v>0</v>
      </c>
      <c r="G23" s="29">
        <f t="shared" si="3"/>
        <v>0</v>
      </c>
      <c r="H23" s="8">
        <v>0.5</v>
      </c>
      <c r="I23" s="54"/>
      <c r="J23" s="27">
        <f t="shared" si="4"/>
        <v>0</v>
      </c>
    </row>
    <row r="24" spans="1:10" x14ac:dyDescent="0.35">
      <c r="A24" s="10">
        <v>1971</v>
      </c>
      <c r="B24" s="50"/>
      <c r="C24" s="28">
        <f t="shared" si="0"/>
        <v>0</v>
      </c>
      <c r="D24" s="7">
        <v>0.17</v>
      </c>
      <c r="E24" s="29">
        <f t="shared" si="1"/>
        <v>0</v>
      </c>
      <c r="F24" s="29">
        <f t="shared" si="2"/>
        <v>0</v>
      </c>
      <c r="G24" s="29">
        <f t="shared" si="3"/>
        <v>0</v>
      </c>
      <c r="H24" s="8">
        <v>0.5</v>
      </c>
      <c r="I24" s="54"/>
      <c r="J24" s="27">
        <f t="shared" si="4"/>
        <v>0</v>
      </c>
    </row>
    <row r="25" spans="1:10" x14ac:dyDescent="0.35">
      <c r="A25" s="10">
        <v>1972</v>
      </c>
      <c r="B25" s="50"/>
      <c r="C25" s="28">
        <f t="shared" si="0"/>
        <v>0</v>
      </c>
      <c r="D25" s="7">
        <v>0.17</v>
      </c>
      <c r="E25" s="29">
        <f t="shared" si="1"/>
        <v>0</v>
      </c>
      <c r="F25" s="29">
        <f t="shared" si="2"/>
        <v>0</v>
      </c>
      <c r="G25" s="29">
        <f t="shared" si="3"/>
        <v>0</v>
      </c>
      <c r="H25" s="8">
        <v>0.5</v>
      </c>
      <c r="I25" s="54"/>
      <c r="J25" s="27">
        <f t="shared" si="4"/>
        <v>0</v>
      </c>
    </row>
    <row r="26" spans="1:10" x14ac:dyDescent="0.35">
      <c r="A26" s="10">
        <v>1973</v>
      </c>
      <c r="B26" s="50"/>
      <c r="C26" s="28">
        <f t="shared" si="0"/>
        <v>0</v>
      </c>
      <c r="D26" s="7">
        <v>0.18</v>
      </c>
      <c r="E26" s="29">
        <f t="shared" si="1"/>
        <v>0</v>
      </c>
      <c r="F26" s="29">
        <f t="shared" si="2"/>
        <v>0</v>
      </c>
      <c r="G26" s="29">
        <f t="shared" si="3"/>
        <v>0</v>
      </c>
      <c r="H26" s="8">
        <v>0.5</v>
      </c>
      <c r="I26" s="54"/>
      <c r="J26" s="27">
        <f t="shared" si="4"/>
        <v>0</v>
      </c>
    </row>
    <row r="27" spans="1:10" x14ac:dyDescent="0.35">
      <c r="A27" s="10">
        <v>1974</v>
      </c>
      <c r="B27" s="50"/>
      <c r="C27" s="28">
        <f t="shared" si="0"/>
        <v>0</v>
      </c>
      <c r="D27" s="7">
        <v>0.18</v>
      </c>
      <c r="E27" s="29">
        <f t="shared" si="1"/>
        <v>0</v>
      </c>
      <c r="F27" s="29">
        <f t="shared" si="2"/>
        <v>0</v>
      </c>
      <c r="G27" s="29">
        <f t="shared" si="3"/>
        <v>0</v>
      </c>
      <c r="H27" s="8">
        <v>0.5</v>
      </c>
      <c r="I27" s="54"/>
      <c r="J27" s="27">
        <f t="shared" si="4"/>
        <v>0</v>
      </c>
    </row>
    <row r="28" spans="1:10" x14ac:dyDescent="0.35">
      <c r="A28" s="10">
        <v>1975</v>
      </c>
      <c r="B28" s="50"/>
      <c r="C28" s="28">
        <f t="shared" si="0"/>
        <v>0</v>
      </c>
      <c r="D28" s="7">
        <v>0.18</v>
      </c>
      <c r="E28" s="29">
        <f t="shared" si="1"/>
        <v>0</v>
      </c>
      <c r="F28" s="29">
        <f t="shared" si="2"/>
        <v>0</v>
      </c>
      <c r="G28" s="29">
        <f t="shared" si="3"/>
        <v>0</v>
      </c>
      <c r="H28" s="8">
        <v>0.5</v>
      </c>
      <c r="I28" s="54"/>
      <c r="J28" s="27">
        <f t="shared" si="4"/>
        <v>0</v>
      </c>
    </row>
    <row r="29" spans="1:10" x14ac:dyDescent="0.35">
      <c r="A29" s="10">
        <v>1976</v>
      </c>
      <c r="B29" s="50"/>
      <c r="C29" s="28">
        <f t="shared" si="0"/>
        <v>0</v>
      </c>
      <c r="D29" s="7">
        <v>0.18</v>
      </c>
      <c r="E29" s="29">
        <f t="shared" si="1"/>
        <v>0</v>
      </c>
      <c r="F29" s="29">
        <f t="shared" si="2"/>
        <v>0</v>
      </c>
      <c r="G29" s="29">
        <f t="shared" si="3"/>
        <v>0</v>
      </c>
      <c r="H29" s="8">
        <v>0.5</v>
      </c>
      <c r="I29" s="54"/>
      <c r="J29" s="27">
        <f t="shared" si="4"/>
        <v>0</v>
      </c>
    </row>
    <row r="30" spans="1:10" x14ac:dyDescent="0.35">
      <c r="A30" s="10">
        <v>1977</v>
      </c>
      <c r="B30" s="50"/>
      <c r="C30" s="28">
        <f t="shared" si="0"/>
        <v>0</v>
      </c>
      <c r="D30" s="7">
        <v>0.18</v>
      </c>
      <c r="E30" s="29">
        <f t="shared" si="1"/>
        <v>0</v>
      </c>
      <c r="F30" s="29">
        <f t="shared" si="2"/>
        <v>0</v>
      </c>
      <c r="G30" s="29">
        <f t="shared" si="3"/>
        <v>0</v>
      </c>
      <c r="H30" s="8">
        <v>0.5</v>
      </c>
      <c r="I30" s="54"/>
      <c r="J30" s="27">
        <f t="shared" si="4"/>
        <v>0</v>
      </c>
    </row>
    <row r="31" spans="1:10" x14ac:dyDescent="0.35">
      <c r="A31" s="10">
        <v>1978</v>
      </c>
      <c r="B31" s="50"/>
      <c r="C31" s="28">
        <f t="shared" si="0"/>
        <v>0</v>
      </c>
      <c r="D31" s="7">
        <v>0.18</v>
      </c>
      <c r="E31" s="29">
        <f t="shared" si="1"/>
        <v>0</v>
      </c>
      <c r="F31" s="29">
        <f t="shared" si="2"/>
        <v>0</v>
      </c>
      <c r="G31" s="29">
        <f t="shared" si="3"/>
        <v>0</v>
      </c>
      <c r="H31" s="8">
        <v>0.5</v>
      </c>
      <c r="I31" s="54"/>
      <c r="J31" s="27">
        <f t="shared" si="4"/>
        <v>0</v>
      </c>
    </row>
    <row r="32" spans="1:10" x14ac:dyDescent="0.35">
      <c r="A32" s="10">
        <v>1979</v>
      </c>
      <c r="B32" s="50"/>
      <c r="C32" s="28">
        <f t="shared" si="0"/>
        <v>0</v>
      </c>
      <c r="D32" s="7">
        <v>0.18</v>
      </c>
      <c r="E32" s="29">
        <f t="shared" si="1"/>
        <v>0</v>
      </c>
      <c r="F32" s="29">
        <f t="shared" si="2"/>
        <v>0</v>
      </c>
      <c r="G32" s="29">
        <f t="shared" si="3"/>
        <v>0</v>
      </c>
      <c r="H32" s="8">
        <v>0.5</v>
      </c>
      <c r="I32" s="54"/>
      <c r="J32" s="27">
        <f t="shared" si="4"/>
        <v>0</v>
      </c>
    </row>
    <row r="33" spans="1:10" x14ac:dyDescent="0.35">
      <c r="A33" s="10">
        <v>1980</v>
      </c>
      <c r="B33" s="50"/>
      <c r="C33" s="28">
        <f t="shared" si="0"/>
        <v>0</v>
      </c>
      <c r="D33" s="7">
        <v>0.18</v>
      </c>
      <c r="E33" s="29">
        <f t="shared" si="1"/>
        <v>0</v>
      </c>
      <c r="F33" s="29">
        <f t="shared" si="2"/>
        <v>0</v>
      </c>
      <c r="G33" s="29">
        <f t="shared" si="3"/>
        <v>0</v>
      </c>
      <c r="H33" s="8">
        <v>0.5</v>
      </c>
      <c r="I33" s="54"/>
      <c r="J33" s="27">
        <f t="shared" si="4"/>
        <v>0</v>
      </c>
    </row>
    <row r="34" spans="1:10" x14ac:dyDescent="0.35">
      <c r="A34" s="10">
        <v>1981</v>
      </c>
      <c r="B34" s="50"/>
      <c r="C34" s="28">
        <f t="shared" si="0"/>
        <v>0</v>
      </c>
      <c r="D34" s="7">
        <v>0.185</v>
      </c>
      <c r="E34" s="29">
        <f t="shared" si="1"/>
        <v>0</v>
      </c>
      <c r="F34" s="29">
        <f t="shared" si="2"/>
        <v>0</v>
      </c>
      <c r="G34" s="29">
        <f t="shared" si="3"/>
        <v>0</v>
      </c>
      <c r="H34" s="8">
        <v>0.5</v>
      </c>
      <c r="I34" s="54"/>
      <c r="J34" s="27">
        <f t="shared" si="4"/>
        <v>0</v>
      </c>
    </row>
    <row r="35" spans="1:10" x14ac:dyDescent="0.35">
      <c r="A35" s="10">
        <v>1982</v>
      </c>
      <c r="B35" s="50"/>
      <c r="C35" s="28">
        <f t="shared" si="0"/>
        <v>0</v>
      </c>
      <c r="D35" s="7">
        <v>0.18</v>
      </c>
      <c r="E35" s="29">
        <f t="shared" si="1"/>
        <v>0</v>
      </c>
      <c r="F35" s="29">
        <f t="shared" si="2"/>
        <v>0</v>
      </c>
      <c r="G35" s="29">
        <f t="shared" si="3"/>
        <v>0</v>
      </c>
      <c r="H35" s="8">
        <v>0.5</v>
      </c>
      <c r="I35" s="54"/>
      <c r="J35" s="27">
        <f t="shared" si="4"/>
        <v>0</v>
      </c>
    </row>
    <row r="36" spans="1:10" x14ac:dyDescent="0.35">
      <c r="A36" s="10">
        <v>1983</v>
      </c>
      <c r="B36" s="50"/>
      <c r="C36" s="28">
        <f t="shared" si="0"/>
        <v>0</v>
      </c>
      <c r="D36" s="7">
        <v>0.18</v>
      </c>
      <c r="E36" s="29">
        <f t="shared" si="1"/>
        <v>0</v>
      </c>
      <c r="F36" s="29">
        <f t="shared" si="2"/>
        <v>0</v>
      </c>
      <c r="G36" s="29">
        <f t="shared" si="3"/>
        <v>0</v>
      </c>
      <c r="H36" s="8">
        <v>0.5</v>
      </c>
      <c r="I36" s="54"/>
      <c r="J36" s="27">
        <f t="shared" si="4"/>
        <v>0</v>
      </c>
    </row>
    <row r="37" spans="1:10" x14ac:dyDescent="0.35">
      <c r="A37" s="10">
        <v>1984</v>
      </c>
      <c r="B37" s="50"/>
      <c r="C37" s="28">
        <f t="shared" si="0"/>
        <v>0</v>
      </c>
      <c r="D37" s="7">
        <v>0.185</v>
      </c>
      <c r="E37" s="29">
        <f t="shared" si="1"/>
        <v>0</v>
      </c>
      <c r="F37" s="29">
        <f t="shared" si="2"/>
        <v>0</v>
      </c>
      <c r="G37" s="29">
        <f t="shared" si="3"/>
        <v>0</v>
      </c>
      <c r="H37" s="8">
        <v>0.5</v>
      </c>
      <c r="I37" s="54"/>
      <c r="J37" s="27">
        <f t="shared" si="4"/>
        <v>0</v>
      </c>
    </row>
    <row r="38" spans="1:10" x14ac:dyDescent="0.35">
      <c r="A38" s="10">
        <v>1985</v>
      </c>
      <c r="B38" s="50"/>
      <c r="C38" s="28">
        <f t="shared" si="0"/>
        <v>0</v>
      </c>
      <c r="D38" s="7">
        <v>0.187</v>
      </c>
      <c r="E38" s="29">
        <f t="shared" si="1"/>
        <v>0</v>
      </c>
      <c r="F38" s="29">
        <f t="shared" si="2"/>
        <v>0</v>
      </c>
      <c r="G38" s="29">
        <f t="shared" si="3"/>
        <v>0</v>
      </c>
      <c r="H38" s="8">
        <v>0.5</v>
      </c>
      <c r="I38" s="54"/>
      <c r="J38" s="27">
        <f t="shared" si="4"/>
        <v>0</v>
      </c>
    </row>
    <row r="39" spans="1:10" x14ac:dyDescent="0.35">
      <c r="A39" s="10">
        <v>1986</v>
      </c>
      <c r="B39" s="50"/>
      <c r="C39" s="28">
        <f t="shared" si="0"/>
        <v>0</v>
      </c>
      <c r="D39" s="7">
        <v>0.192</v>
      </c>
      <c r="E39" s="29">
        <f t="shared" si="1"/>
        <v>0</v>
      </c>
      <c r="F39" s="29">
        <f t="shared" si="2"/>
        <v>0</v>
      </c>
      <c r="G39" s="29">
        <f t="shared" si="3"/>
        <v>0</v>
      </c>
      <c r="H39" s="8">
        <v>0.5</v>
      </c>
      <c r="I39" s="54"/>
      <c r="J39" s="27">
        <f t="shared" si="4"/>
        <v>0</v>
      </c>
    </row>
    <row r="40" spans="1:10" x14ac:dyDescent="0.35">
      <c r="A40" s="10">
        <v>1987</v>
      </c>
      <c r="B40" s="50"/>
      <c r="C40" s="28">
        <f t="shared" si="0"/>
        <v>0</v>
      </c>
      <c r="D40" s="7">
        <v>0.187</v>
      </c>
      <c r="E40" s="29">
        <f t="shared" si="1"/>
        <v>0</v>
      </c>
      <c r="F40" s="29">
        <f t="shared" si="2"/>
        <v>0</v>
      </c>
      <c r="G40" s="29">
        <f t="shared" si="3"/>
        <v>0</v>
      </c>
      <c r="H40" s="8">
        <v>0.5</v>
      </c>
      <c r="I40" s="54"/>
      <c r="J40" s="27">
        <f t="shared" si="4"/>
        <v>0</v>
      </c>
    </row>
    <row r="41" spans="1:10" x14ac:dyDescent="0.35">
      <c r="A41" s="10">
        <v>1988</v>
      </c>
      <c r="B41" s="50"/>
      <c r="C41" s="28">
        <f t="shared" si="0"/>
        <v>0</v>
      </c>
      <c r="D41" s="7">
        <v>0.187</v>
      </c>
      <c r="E41" s="29">
        <f t="shared" si="1"/>
        <v>0</v>
      </c>
      <c r="F41" s="29">
        <f t="shared" si="2"/>
        <v>0</v>
      </c>
      <c r="G41" s="29">
        <f t="shared" si="3"/>
        <v>0</v>
      </c>
      <c r="H41" s="8">
        <v>0.5</v>
      </c>
      <c r="I41" s="54"/>
      <c r="J41" s="27">
        <f t="shared" si="4"/>
        <v>0</v>
      </c>
    </row>
    <row r="42" spans="1:10" x14ac:dyDescent="0.35">
      <c r="A42" s="10">
        <v>1989</v>
      </c>
      <c r="B42" s="50"/>
      <c r="C42" s="28">
        <f t="shared" si="0"/>
        <v>0</v>
      </c>
      <c r="D42" s="7">
        <v>0.187</v>
      </c>
      <c r="E42" s="29">
        <f t="shared" si="1"/>
        <v>0</v>
      </c>
      <c r="F42" s="29">
        <f t="shared" si="2"/>
        <v>0</v>
      </c>
      <c r="G42" s="29">
        <f t="shared" si="3"/>
        <v>0</v>
      </c>
      <c r="H42" s="8">
        <v>0.5</v>
      </c>
      <c r="I42" s="54"/>
      <c r="J42" s="27">
        <f t="shared" si="4"/>
        <v>0</v>
      </c>
    </row>
    <row r="43" spans="1:10" x14ac:dyDescent="0.35">
      <c r="A43" s="10">
        <v>1990</v>
      </c>
      <c r="B43" s="50">
        <v>41946</v>
      </c>
      <c r="C43" s="28">
        <f t="shared" si="0"/>
        <v>21446.64924865658</v>
      </c>
      <c r="D43" s="7">
        <v>0.187</v>
      </c>
      <c r="E43" s="29">
        <f t="shared" si="1"/>
        <v>2005.2617047493902</v>
      </c>
      <c r="F43" s="29">
        <f t="shared" si="2"/>
        <v>2005.2617047493902</v>
      </c>
      <c r="G43" s="29">
        <f t="shared" si="3"/>
        <v>4010.5234094987804</v>
      </c>
      <c r="H43" s="8">
        <v>0.5</v>
      </c>
      <c r="I43" s="54"/>
      <c r="J43" s="27">
        <f t="shared" si="4"/>
        <v>2005.2617047493902</v>
      </c>
    </row>
    <row r="44" spans="1:10" x14ac:dyDescent="0.35">
      <c r="A44" s="10">
        <v>1991</v>
      </c>
      <c r="B44" s="50">
        <v>44421</v>
      </c>
      <c r="C44" s="28">
        <f t="shared" si="0"/>
        <v>22712.09665461722</v>
      </c>
      <c r="D44" s="7">
        <v>0.187</v>
      </c>
      <c r="E44" s="29">
        <f t="shared" si="1"/>
        <v>2123.5810372067099</v>
      </c>
      <c r="F44" s="29">
        <f t="shared" si="2"/>
        <v>2123.5810372067099</v>
      </c>
      <c r="G44" s="29">
        <f t="shared" si="3"/>
        <v>4247.1620744134198</v>
      </c>
      <c r="H44" s="8">
        <v>0.5</v>
      </c>
      <c r="I44" s="54"/>
      <c r="J44" s="27">
        <f t="shared" si="4"/>
        <v>2123.5810372067099</v>
      </c>
    </row>
    <row r="45" spans="1:10" x14ac:dyDescent="0.35">
      <c r="A45" s="10">
        <v>1992</v>
      </c>
      <c r="B45" s="50">
        <v>46820</v>
      </c>
      <c r="C45" s="28">
        <f t="shared" si="0"/>
        <v>23938.685877606949</v>
      </c>
      <c r="D45" s="7">
        <v>0.17699999999999999</v>
      </c>
      <c r="E45" s="29">
        <f t="shared" si="1"/>
        <v>2118.5737001682151</v>
      </c>
      <c r="F45" s="29">
        <f t="shared" si="2"/>
        <v>2118.5737001682151</v>
      </c>
      <c r="G45" s="29">
        <f t="shared" si="3"/>
        <v>4237.1474003364301</v>
      </c>
      <c r="H45" s="8">
        <v>0.5</v>
      </c>
      <c r="I45" s="54"/>
      <c r="J45" s="27">
        <f t="shared" si="4"/>
        <v>2118.5737001682151</v>
      </c>
    </row>
    <row r="46" spans="1:10" x14ac:dyDescent="0.35">
      <c r="A46" s="10">
        <v>1993</v>
      </c>
      <c r="B46" s="50">
        <v>48178</v>
      </c>
      <c r="C46" s="28">
        <f t="shared" si="0"/>
        <v>24633.020252271413</v>
      </c>
      <c r="D46" s="7">
        <v>0.17499999999999999</v>
      </c>
      <c r="E46" s="29">
        <f t="shared" si="1"/>
        <v>2155.3892720737485</v>
      </c>
      <c r="F46" s="29">
        <f t="shared" si="2"/>
        <v>2155.3892720737485</v>
      </c>
      <c r="G46" s="29">
        <f t="shared" si="3"/>
        <v>4310.7785441474971</v>
      </c>
      <c r="H46" s="8">
        <v>0.5</v>
      </c>
      <c r="I46" s="54"/>
      <c r="J46" s="27">
        <f t="shared" si="4"/>
        <v>2155.3892720737485</v>
      </c>
    </row>
    <row r="47" spans="1:10" x14ac:dyDescent="0.35">
      <c r="A47" s="10">
        <v>1994</v>
      </c>
      <c r="B47" s="50">
        <v>49142</v>
      </c>
      <c r="C47" s="28">
        <f t="shared" si="0"/>
        <v>25125.90562574457</v>
      </c>
      <c r="D47" s="7">
        <v>0.192</v>
      </c>
      <c r="E47" s="29">
        <f t="shared" si="1"/>
        <v>2412.0869400714787</v>
      </c>
      <c r="F47" s="29">
        <f t="shared" si="2"/>
        <v>2412.0869400714787</v>
      </c>
      <c r="G47" s="29">
        <f t="shared" si="3"/>
        <v>4824.1738801429574</v>
      </c>
      <c r="H47" s="8">
        <v>0.5</v>
      </c>
      <c r="I47" s="54"/>
      <c r="J47" s="27">
        <f t="shared" si="4"/>
        <v>2412.0869400714787</v>
      </c>
    </row>
    <row r="48" spans="1:10" x14ac:dyDescent="0.35">
      <c r="A48" s="10">
        <v>1995</v>
      </c>
      <c r="B48" s="50">
        <v>50665</v>
      </c>
      <c r="C48" s="28">
        <f t="shared" si="0"/>
        <v>25904.603160806411</v>
      </c>
      <c r="D48" s="7">
        <v>0.186</v>
      </c>
      <c r="E48" s="29">
        <f t="shared" si="1"/>
        <v>2409.1280939549961</v>
      </c>
      <c r="F48" s="29">
        <f t="shared" si="2"/>
        <v>2409.1280939549961</v>
      </c>
      <c r="G48" s="29">
        <f t="shared" si="3"/>
        <v>4818.2561879099921</v>
      </c>
      <c r="H48" s="8">
        <v>0.5</v>
      </c>
      <c r="I48" s="54"/>
      <c r="J48" s="27">
        <f t="shared" si="4"/>
        <v>2409.1280939549961</v>
      </c>
    </row>
    <row r="49" spans="1:10" x14ac:dyDescent="0.35">
      <c r="A49" s="10">
        <v>1996</v>
      </c>
      <c r="B49" s="50">
        <v>51678</v>
      </c>
      <c r="C49" s="28">
        <f t="shared" si="0"/>
        <v>26422.541836458178</v>
      </c>
      <c r="D49" s="7">
        <v>0.192</v>
      </c>
      <c r="E49" s="29">
        <f t="shared" si="1"/>
        <v>2536.5640162999853</v>
      </c>
      <c r="F49" s="29">
        <f t="shared" si="2"/>
        <v>2536.5640162999853</v>
      </c>
      <c r="G49" s="29">
        <f t="shared" si="3"/>
        <v>5073.1280325999705</v>
      </c>
      <c r="H49" s="8">
        <v>0.5</v>
      </c>
      <c r="I49" s="54"/>
      <c r="J49" s="27">
        <f t="shared" si="4"/>
        <v>2536.5640162999853</v>
      </c>
    </row>
    <row r="50" spans="1:10" x14ac:dyDescent="0.35">
      <c r="A50" s="10">
        <v>1997</v>
      </c>
      <c r="B50" s="50">
        <v>52143</v>
      </c>
      <c r="C50" s="28">
        <f t="shared" si="0"/>
        <v>26660.292561214421</v>
      </c>
      <c r="D50" s="7">
        <v>0.20300000000000001</v>
      </c>
      <c r="E50" s="29">
        <f t="shared" si="1"/>
        <v>2706.0196949632641</v>
      </c>
      <c r="F50" s="29">
        <f t="shared" si="2"/>
        <v>2706.0196949632641</v>
      </c>
      <c r="G50" s="29">
        <f t="shared" si="3"/>
        <v>5412.0393899265282</v>
      </c>
      <c r="H50" s="8">
        <v>0.5</v>
      </c>
      <c r="I50" s="54"/>
      <c r="J50" s="27">
        <f t="shared" si="4"/>
        <v>2706.0196949632641</v>
      </c>
    </row>
    <row r="51" spans="1:10" x14ac:dyDescent="0.35">
      <c r="A51" s="10">
        <v>1998</v>
      </c>
      <c r="B51" s="50">
        <v>52925</v>
      </c>
      <c r="C51" s="28">
        <f t="shared" si="0"/>
        <v>27060.122812309863</v>
      </c>
      <c r="D51" s="7">
        <v>0.20300000000000001</v>
      </c>
      <c r="E51" s="29">
        <f t="shared" si="1"/>
        <v>2746.6024654494513</v>
      </c>
      <c r="F51" s="29">
        <f t="shared" si="2"/>
        <v>2746.6024654494513</v>
      </c>
      <c r="G51" s="29">
        <f t="shared" si="3"/>
        <v>5493.2049308989026</v>
      </c>
      <c r="H51" s="8">
        <v>0.5</v>
      </c>
      <c r="I51" s="54"/>
      <c r="J51" s="27">
        <f t="shared" si="4"/>
        <v>2746.6024654494513</v>
      </c>
    </row>
    <row r="52" spans="1:10" x14ac:dyDescent="0.35">
      <c r="A52" s="10">
        <v>1999</v>
      </c>
      <c r="B52" s="50">
        <v>53507</v>
      </c>
      <c r="C52" s="28">
        <f t="shared" si="0"/>
        <v>27357.694687166062</v>
      </c>
      <c r="D52" s="7">
        <v>0.20300000000000001</v>
      </c>
      <c r="E52" s="29">
        <f t="shared" si="1"/>
        <v>2776.8060107473557</v>
      </c>
      <c r="F52" s="29">
        <f t="shared" si="2"/>
        <v>2776.8060107473557</v>
      </c>
      <c r="G52" s="29">
        <f t="shared" si="3"/>
        <v>5553.6120214947114</v>
      </c>
      <c r="H52" s="8">
        <v>0.5</v>
      </c>
      <c r="I52" s="54"/>
      <c r="J52" s="27">
        <f t="shared" si="4"/>
        <v>2776.8060107473557</v>
      </c>
    </row>
    <row r="53" spans="1:10" x14ac:dyDescent="0.35">
      <c r="A53" s="10">
        <v>2000</v>
      </c>
      <c r="B53" s="50">
        <v>54256</v>
      </c>
      <c r="C53" s="28">
        <f t="shared" si="0"/>
        <v>27740.65230618203</v>
      </c>
      <c r="D53" s="7">
        <v>0.193</v>
      </c>
      <c r="E53" s="29">
        <f t="shared" si="1"/>
        <v>2676.972947546566</v>
      </c>
      <c r="F53" s="29">
        <f t="shared" si="2"/>
        <v>2676.972947546566</v>
      </c>
      <c r="G53" s="29">
        <f t="shared" si="3"/>
        <v>5353.9458950931321</v>
      </c>
      <c r="H53" s="8">
        <v>0.5</v>
      </c>
      <c r="I53" s="54"/>
      <c r="J53" s="27">
        <f t="shared" si="4"/>
        <v>2676.972947546566</v>
      </c>
    </row>
    <row r="54" spans="1:10" x14ac:dyDescent="0.35">
      <c r="A54" s="10">
        <v>2001</v>
      </c>
      <c r="B54" s="50">
        <v>55216</v>
      </c>
      <c r="C54" s="28">
        <f t="shared" si="0"/>
        <v>28231.4925121304</v>
      </c>
      <c r="D54" s="7">
        <v>0.191</v>
      </c>
      <c r="E54" s="29">
        <f t="shared" si="1"/>
        <v>2696.1075349084531</v>
      </c>
      <c r="F54" s="29">
        <f t="shared" si="2"/>
        <v>2696.1075349084531</v>
      </c>
      <c r="G54" s="29">
        <f t="shared" si="3"/>
        <v>5392.2150698169062</v>
      </c>
      <c r="H54" s="8">
        <v>0.5</v>
      </c>
      <c r="I54" s="54"/>
      <c r="J54" s="27">
        <f t="shared" si="4"/>
        <v>2696.1075349084531</v>
      </c>
    </row>
    <row r="55" spans="1:10" x14ac:dyDescent="0.35">
      <c r="A55" s="10">
        <v>2002</v>
      </c>
      <c r="B55" s="11"/>
      <c r="C55" s="53">
        <v>28626</v>
      </c>
      <c r="D55" s="7">
        <v>0.191</v>
      </c>
      <c r="E55" s="29">
        <f t="shared" si="1"/>
        <v>2733.7829999999999</v>
      </c>
      <c r="F55" s="29">
        <f t="shared" si="2"/>
        <v>2733.7829999999999</v>
      </c>
      <c r="G55" s="29">
        <f t="shared" si="3"/>
        <v>5467.5659999999998</v>
      </c>
      <c r="H55" s="8">
        <v>0.5</v>
      </c>
      <c r="I55" s="54"/>
      <c r="J55" s="27">
        <f t="shared" si="4"/>
        <v>2733.7829999999999</v>
      </c>
    </row>
    <row r="56" spans="1:10" x14ac:dyDescent="0.35">
      <c r="A56" s="10">
        <v>2003</v>
      </c>
      <c r="B56" s="11"/>
      <c r="C56" s="53">
        <v>28938</v>
      </c>
      <c r="D56" s="12">
        <v>0.19500000000000001</v>
      </c>
      <c r="E56" s="29">
        <f t="shared" si="1"/>
        <v>2821.4549999999999</v>
      </c>
      <c r="F56" s="29">
        <f t="shared" si="2"/>
        <v>2821.4549999999999</v>
      </c>
      <c r="G56" s="29">
        <f t="shared" si="3"/>
        <v>5642.91</v>
      </c>
      <c r="H56" s="8">
        <v>0.5</v>
      </c>
      <c r="I56" s="54"/>
      <c r="J56" s="27">
        <f t="shared" si="4"/>
        <v>2821.4549999999999</v>
      </c>
    </row>
    <row r="57" spans="1:10" x14ac:dyDescent="0.35">
      <c r="A57" s="10">
        <v>2004</v>
      </c>
      <c r="B57" s="11"/>
      <c r="C57" s="53">
        <v>29060</v>
      </c>
      <c r="D57" s="12">
        <v>0.19500000000000001</v>
      </c>
      <c r="E57" s="29">
        <f>G57/2</f>
        <v>2833.35</v>
      </c>
      <c r="F57" s="29">
        <f t="shared" si="2"/>
        <v>2833.35</v>
      </c>
      <c r="G57" s="29">
        <f>C57*D57</f>
        <v>5666.7</v>
      </c>
      <c r="H57" s="8">
        <v>0.5</v>
      </c>
      <c r="I57" s="54"/>
      <c r="J57" s="27">
        <f t="shared" si="4"/>
        <v>2833.35</v>
      </c>
    </row>
    <row r="58" spans="1:10" x14ac:dyDescent="0.35">
      <c r="A58" s="10">
        <v>2005</v>
      </c>
      <c r="B58" s="8"/>
      <c r="C58" s="53">
        <v>29202</v>
      </c>
      <c r="D58" s="12">
        <v>0.19500000000000001</v>
      </c>
      <c r="E58" s="29">
        <f t="shared" si="1"/>
        <v>2847.1950000000002</v>
      </c>
      <c r="F58" s="29">
        <f t="shared" si="2"/>
        <v>2847.1950000000002</v>
      </c>
      <c r="G58" s="29">
        <f t="shared" si="3"/>
        <v>5694.39</v>
      </c>
      <c r="H58" s="8">
        <v>0.6</v>
      </c>
      <c r="I58" s="8"/>
      <c r="J58" s="27">
        <f>G58*(100%-H58)-I58</f>
        <v>2277.7560000000003</v>
      </c>
    </row>
    <row r="59" spans="1:10" x14ac:dyDescent="0.35">
      <c r="A59" s="10">
        <v>2006</v>
      </c>
      <c r="B59" s="8"/>
      <c r="C59" s="53">
        <v>29494</v>
      </c>
      <c r="D59" s="12">
        <v>0.19500000000000001</v>
      </c>
      <c r="E59" s="29">
        <f t="shared" si="1"/>
        <v>2875.665</v>
      </c>
      <c r="F59" s="29">
        <f t="shared" si="2"/>
        <v>2875.665</v>
      </c>
      <c r="G59" s="29">
        <f t="shared" si="3"/>
        <v>5751.33</v>
      </c>
      <c r="H59" s="8">
        <v>0.62</v>
      </c>
      <c r="I59" s="8"/>
      <c r="J59" s="27">
        <f t="shared" si="4"/>
        <v>2185.5054</v>
      </c>
    </row>
    <row r="60" spans="1:10" x14ac:dyDescent="0.35">
      <c r="A60" s="10">
        <v>2007</v>
      </c>
      <c r="B60" s="13"/>
      <c r="C60" s="53">
        <v>29951</v>
      </c>
      <c r="D60" s="12">
        <v>0.19900000000000001</v>
      </c>
      <c r="E60" s="29">
        <f t="shared" si="1"/>
        <v>2980.1245000000004</v>
      </c>
      <c r="F60" s="29">
        <f t="shared" si="2"/>
        <v>2980.1245000000004</v>
      </c>
      <c r="G60" s="29">
        <f t="shared" si="3"/>
        <v>5960.2490000000007</v>
      </c>
      <c r="H60" s="13">
        <v>0.64</v>
      </c>
      <c r="I60" s="13"/>
      <c r="J60" s="27">
        <f t="shared" si="4"/>
        <v>2145.6896400000001</v>
      </c>
    </row>
    <row r="61" spans="1:10" x14ac:dyDescent="0.35">
      <c r="A61" s="10">
        <v>2008</v>
      </c>
      <c r="B61" s="13"/>
      <c r="C61" s="53">
        <v>30625</v>
      </c>
      <c r="D61" s="12">
        <v>0.19900000000000001</v>
      </c>
      <c r="E61" s="29">
        <f t="shared" si="1"/>
        <v>3047.1875</v>
      </c>
      <c r="F61" s="29">
        <f t="shared" si="2"/>
        <v>3047.1875</v>
      </c>
      <c r="G61" s="29">
        <f t="shared" si="3"/>
        <v>6094.375</v>
      </c>
      <c r="H61" s="13">
        <v>0.66</v>
      </c>
      <c r="I61" s="13"/>
      <c r="J61" s="27">
        <f t="shared" si="4"/>
        <v>2072.0874999999996</v>
      </c>
    </row>
    <row r="62" spans="1:10" x14ac:dyDescent="0.35">
      <c r="A62" s="10">
        <v>2009</v>
      </c>
      <c r="B62" s="13"/>
      <c r="C62" s="53">
        <v>30506</v>
      </c>
      <c r="D62" s="12">
        <v>0.19900000000000001</v>
      </c>
      <c r="E62" s="29">
        <f t="shared" si="1"/>
        <v>3035.3470000000002</v>
      </c>
      <c r="F62" s="29">
        <f t="shared" si="2"/>
        <v>3035.3470000000002</v>
      </c>
      <c r="G62" s="29">
        <f t="shared" si="3"/>
        <v>6070.6940000000004</v>
      </c>
      <c r="H62" s="13">
        <v>0.68</v>
      </c>
      <c r="I62" s="13"/>
      <c r="J62" s="27">
        <f t="shared" si="4"/>
        <v>1942.6220799999999</v>
      </c>
    </row>
    <row r="63" spans="1:10" x14ac:dyDescent="0.35">
      <c r="A63" s="10">
        <v>2010</v>
      </c>
      <c r="B63" s="13"/>
      <c r="C63" s="53">
        <v>31144</v>
      </c>
      <c r="D63" s="12">
        <v>0.19900000000000001</v>
      </c>
      <c r="E63" s="29">
        <f t="shared" si="1"/>
        <v>3098.828</v>
      </c>
      <c r="F63" s="29">
        <f t="shared" si="2"/>
        <v>3098.828</v>
      </c>
      <c r="G63" s="29">
        <f t="shared" si="3"/>
        <v>6197.6559999999999</v>
      </c>
      <c r="H63" s="13">
        <v>0.7</v>
      </c>
      <c r="I63" s="13"/>
      <c r="J63" s="27">
        <f t="shared" si="4"/>
        <v>1859.2968000000003</v>
      </c>
    </row>
    <row r="64" spans="1:10" x14ac:dyDescent="0.35">
      <c r="A64" s="10">
        <v>2011</v>
      </c>
      <c r="B64" s="13"/>
      <c r="C64" s="53">
        <v>32100</v>
      </c>
      <c r="D64" s="12">
        <v>0.19900000000000001</v>
      </c>
      <c r="E64" s="29">
        <f t="shared" si="1"/>
        <v>3193.9500000000003</v>
      </c>
      <c r="F64" s="29">
        <f t="shared" si="2"/>
        <v>3193.9500000000003</v>
      </c>
      <c r="G64" s="29">
        <f t="shared" si="3"/>
        <v>6387.9000000000005</v>
      </c>
      <c r="H64" s="13">
        <v>0.72</v>
      </c>
      <c r="I64" s="13"/>
      <c r="J64" s="27">
        <f t="shared" si="4"/>
        <v>1788.6120000000003</v>
      </c>
    </row>
    <row r="65" spans="1:13" x14ac:dyDescent="0.35">
      <c r="A65" s="10">
        <v>2012</v>
      </c>
      <c r="B65" s="13"/>
      <c r="C65" s="53">
        <v>33002</v>
      </c>
      <c r="D65" s="12">
        <v>0.19600000000000001</v>
      </c>
      <c r="E65" s="29">
        <f t="shared" si="1"/>
        <v>3234.1959999999999</v>
      </c>
      <c r="F65" s="29">
        <f t="shared" si="2"/>
        <v>3234.1959999999999</v>
      </c>
      <c r="G65" s="29">
        <f t="shared" si="3"/>
        <v>6468.3919999999998</v>
      </c>
      <c r="H65" s="13">
        <v>0.74</v>
      </c>
      <c r="I65" s="13"/>
      <c r="J65" s="27">
        <f t="shared" si="4"/>
        <v>1681.7819199999999</v>
      </c>
    </row>
    <row r="66" spans="1:13" x14ac:dyDescent="0.35">
      <c r="A66" s="10">
        <v>2013</v>
      </c>
      <c r="B66" s="13"/>
      <c r="C66" s="53">
        <v>33659</v>
      </c>
      <c r="D66" s="12">
        <v>0.189</v>
      </c>
      <c r="E66" s="29">
        <f t="shared" si="1"/>
        <v>3180.7755000000002</v>
      </c>
      <c r="F66" s="29">
        <f t="shared" si="2"/>
        <v>3180.7755000000002</v>
      </c>
      <c r="G66" s="29">
        <f t="shared" si="3"/>
        <v>6361.5510000000004</v>
      </c>
      <c r="H66" s="13">
        <v>0.76</v>
      </c>
      <c r="I66" s="13"/>
      <c r="J66" s="27">
        <f t="shared" si="4"/>
        <v>1526.77224</v>
      </c>
    </row>
    <row r="67" spans="1:13" x14ac:dyDescent="0.35">
      <c r="A67" s="10">
        <v>2014</v>
      </c>
      <c r="B67" s="13"/>
      <c r="C67" s="53">
        <v>34514</v>
      </c>
      <c r="D67" s="12">
        <v>0.19900000000000001</v>
      </c>
      <c r="E67" s="29">
        <f t="shared" si="1"/>
        <v>3434.143</v>
      </c>
      <c r="F67" s="29">
        <f t="shared" si="2"/>
        <v>3434.143</v>
      </c>
      <c r="G67" s="29">
        <f t="shared" si="3"/>
        <v>6868.2860000000001</v>
      </c>
      <c r="H67" s="13">
        <v>0.78</v>
      </c>
      <c r="I67" s="13"/>
      <c r="J67" s="27">
        <f t="shared" si="4"/>
        <v>1511.0229199999999</v>
      </c>
    </row>
    <row r="68" spans="1:13" x14ac:dyDescent="0.35">
      <c r="A68" s="10">
        <v>2015</v>
      </c>
      <c r="B68" s="13"/>
      <c r="C68" s="53">
        <v>35363</v>
      </c>
      <c r="D68" s="12">
        <v>0.187</v>
      </c>
      <c r="E68" s="29">
        <f t="shared" si="1"/>
        <v>3306.4405000000002</v>
      </c>
      <c r="F68" s="29">
        <f t="shared" si="2"/>
        <v>3306.4405000000002</v>
      </c>
      <c r="G68" s="29">
        <f t="shared" si="3"/>
        <v>6612.8810000000003</v>
      </c>
      <c r="H68" s="13">
        <v>0.8</v>
      </c>
      <c r="I68" s="13"/>
      <c r="J68" s="27">
        <f t="shared" si="4"/>
        <v>1322.5761999999997</v>
      </c>
      <c r="L68" s="9" t="s">
        <v>25</v>
      </c>
    </row>
    <row r="69" spans="1:13" x14ac:dyDescent="0.35">
      <c r="A69" s="10">
        <v>2016</v>
      </c>
      <c r="B69" s="13"/>
      <c r="C69" s="53">
        <v>36187</v>
      </c>
      <c r="D69" s="12">
        <v>0.187</v>
      </c>
      <c r="E69" s="29">
        <f t="shared" ref="E69:E75" si="5">G69/2</f>
        <v>3383.4845</v>
      </c>
      <c r="F69" s="29">
        <f t="shared" ref="F69:F75" si="6">G69/2</f>
        <v>3383.4845</v>
      </c>
      <c r="G69" s="29">
        <f t="shared" ref="G69:G75" si="7">C69*D69</f>
        <v>6766.9690000000001</v>
      </c>
      <c r="H69" s="13">
        <v>0.82</v>
      </c>
      <c r="I69" s="13"/>
      <c r="J69" s="27">
        <f t="shared" si="4"/>
        <v>1218.0544200000004</v>
      </c>
    </row>
    <row r="70" spans="1:13" x14ac:dyDescent="0.35">
      <c r="A70" s="10">
        <v>2017</v>
      </c>
      <c r="B70" s="13"/>
      <c r="C70" s="53">
        <v>37103</v>
      </c>
      <c r="D70" s="12">
        <v>0.187</v>
      </c>
      <c r="E70" s="29">
        <f t="shared" si="5"/>
        <v>3469.1305000000002</v>
      </c>
      <c r="F70" s="29">
        <f t="shared" si="6"/>
        <v>3469.1305000000002</v>
      </c>
      <c r="G70" s="29">
        <f t="shared" si="7"/>
        <v>6938.2610000000004</v>
      </c>
      <c r="H70" s="13">
        <v>0.84</v>
      </c>
      <c r="I70" s="13"/>
      <c r="J70" s="27">
        <f t="shared" ref="J70:J75" si="8">G70*(100%-H70)-I70</f>
        <v>1110.1217600000002</v>
      </c>
    </row>
    <row r="71" spans="1:13" x14ac:dyDescent="0.35">
      <c r="A71" s="10">
        <v>2018</v>
      </c>
      <c r="B71" s="13"/>
      <c r="C71" s="53">
        <v>37873</v>
      </c>
      <c r="D71" s="12">
        <v>0.186</v>
      </c>
      <c r="E71" s="29">
        <f t="shared" si="5"/>
        <v>3522.1889999999999</v>
      </c>
      <c r="F71" s="29">
        <f t="shared" si="6"/>
        <v>3522.1889999999999</v>
      </c>
      <c r="G71" s="29">
        <f t="shared" si="7"/>
        <v>7044.3779999999997</v>
      </c>
      <c r="H71" s="13">
        <v>0.86</v>
      </c>
      <c r="I71" s="13"/>
      <c r="J71" s="27">
        <f t="shared" si="8"/>
        <v>986.21292000000005</v>
      </c>
    </row>
    <row r="72" spans="1:13" x14ac:dyDescent="0.35">
      <c r="A72" s="10">
        <v>2019</v>
      </c>
      <c r="B72" s="13"/>
      <c r="C72" s="53">
        <v>38901</v>
      </c>
      <c r="D72" s="12">
        <v>0.186</v>
      </c>
      <c r="E72" s="29">
        <f t="shared" si="5"/>
        <v>3617.7930000000001</v>
      </c>
      <c r="F72" s="29">
        <f t="shared" si="6"/>
        <v>3617.7930000000001</v>
      </c>
      <c r="G72" s="29">
        <f t="shared" si="7"/>
        <v>7235.5860000000002</v>
      </c>
      <c r="H72" s="13">
        <v>0.88</v>
      </c>
      <c r="I72" s="13"/>
      <c r="J72" s="27">
        <f t="shared" si="8"/>
        <v>868.27031999999997</v>
      </c>
    </row>
    <row r="73" spans="1:13" x14ac:dyDescent="0.35">
      <c r="A73" s="10">
        <v>2020</v>
      </c>
      <c r="B73" s="13"/>
      <c r="C73" s="53">
        <v>40551</v>
      </c>
      <c r="D73" s="12">
        <v>0.186</v>
      </c>
      <c r="E73" s="29">
        <f t="shared" si="5"/>
        <v>3771.2429999999999</v>
      </c>
      <c r="F73" s="29">
        <f t="shared" si="6"/>
        <v>3771.2429999999999</v>
      </c>
      <c r="G73" s="29">
        <f t="shared" si="7"/>
        <v>7542.4859999999999</v>
      </c>
      <c r="H73" s="13">
        <v>0.9</v>
      </c>
      <c r="I73" s="13"/>
      <c r="J73" s="27">
        <f t="shared" si="8"/>
        <v>754.24859999999978</v>
      </c>
    </row>
    <row r="74" spans="1:13" x14ac:dyDescent="0.35">
      <c r="A74" s="10">
        <v>2021</v>
      </c>
      <c r="B74" s="13"/>
      <c r="C74" s="53">
        <v>41541</v>
      </c>
      <c r="D74" s="12">
        <v>0.186</v>
      </c>
      <c r="E74" s="29">
        <f t="shared" si="5"/>
        <v>3863.3130000000001</v>
      </c>
      <c r="F74" s="29">
        <f t="shared" si="6"/>
        <v>3863.3130000000001</v>
      </c>
      <c r="G74" s="29">
        <f t="shared" si="7"/>
        <v>7726.6260000000002</v>
      </c>
      <c r="H74" s="13">
        <v>0.92</v>
      </c>
      <c r="I74" s="13"/>
      <c r="J74" s="27">
        <f t="shared" si="8"/>
        <v>618.13007999999968</v>
      </c>
    </row>
    <row r="75" spans="1:13" x14ac:dyDescent="0.35">
      <c r="A75" s="10">
        <v>2022</v>
      </c>
      <c r="B75" s="13"/>
      <c r="C75" s="72">
        <v>38901</v>
      </c>
      <c r="D75" s="12">
        <v>0.186</v>
      </c>
      <c r="E75" s="29">
        <f t="shared" si="5"/>
        <v>3617.7930000000001</v>
      </c>
      <c r="F75" s="29">
        <f t="shared" si="6"/>
        <v>3617.7930000000001</v>
      </c>
      <c r="G75" s="29">
        <f t="shared" si="7"/>
        <v>7235.5860000000002</v>
      </c>
      <c r="H75" s="13">
        <v>0.94</v>
      </c>
      <c r="I75" s="13"/>
      <c r="J75" s="27">
        <f t="shared" si="8"/>
        <v>434.13516000000038</v>
      </c>
    </row>
    <row r="76" spans="1:13" x14ac:dyDescent="0.35">
      <c r="A76" s="56"/>
      <c r="B76" s="57"/>
      <c r="C76" s="57"/>
      <c r="D76" s="58"/>
      <c r="E76" s="59"/>
      <c r="F76" s="60"/>
      <c r="G76" s="60"/>
      <c r="H76" s="61"/>
      <c r="I76" s="61" t="s">
        <v>2</v>
      </c>
      <c r="J76" s="62">
        <f>SUM(J4:J75)</f>
        <v>64054.577378139627</v>
      </c>
      <c r="L76" s="14"/>
    </row>
    <row r="77" spans="1:13" x14ac:dyDescent="0.35">
      <c r="A77" s="15" t="s">
        <v>34</v>
      </c>
      <c r="B77" s="16"/>
      <c r="C77" s="16"/>
      <c r="D77" s="16"/>
      <c r="E77" s="16"/>
      <c r="F77" s="16"/>
      <c r="G77" s="16"/>
      <c r="H77" s="16"/>
      <c r="I77" s="16"/>
      <c r="J77" s="17" t="s">
        <v>12</v>
      </c>
      <c r="M77" s="14"/>
    </row>
    <row r="78" spans="1:13" x14ac:dyDescent="0.35">
      <c r="A78" s="18" t="s">
        <v>14</v>
      </c>
      <c r="B78" s="19"/>
      <c r="C78" s="19"/>
      <c r="D78" s="19"/>
      <c r="E78" s="19"/>
      <c r="F78" s="19"/>
      <c r="G78" s="19"/>
      <c r="H78" s="19"/>
      <c r="I78" s="19"/>
      <c r="J78" s="20"/>
      <c r="M78" s="14"/>
    </row>
    <row r="79" spans="1:13" x14ac:dyDescent="0.35">
      <c r="A79" s="21"/>
      <c r="B79" s="21"/>
      <c r="C79" s="21"/>
      <c r="D79" s="21"/>
      <c r="E79" s="21"/>
      <c r="F79" s="21"/>
      <c r="G79" s="21"/>
      <c r="H79" s="21"/>
      <c r="I79" s="21"/>
      <c r="J79" s="22" t="s">
        <v>35</v>
      </c>
      <c r="M79" s="14"/>
    </row>
    <row r="80" spans="1:13" x14ac:dyDescent="0.35">
      <c r="M80" s="14"/>
    </row>
    <row r="81" spans="13:13" x14ac:dyDescent="0.35">
      <c r="M81" s="14"/>
    </row>
    <row r="82" spans="13:13" x14ac:dyDescent="0.35">
      <c r="M82" s="14"/>
    </row>
    <row r="83" spans="13:13" x14ac:dyDescent="0.35">
      <c r="M83" s="14"/>
    </row>
    <row r="84" spans="13:13" x14ac:dyDescent="0.35">
      <c r="M84" s="14"/>
    </row>
    <row r="85" spans="13:13" x14ac:dyDescent="0.35">
      <c r="M85" s="14"/>
    </row>
    <row r="86" spans="13:13" x14ac:dyDescent="0.35">
      <c r="M86" s="14"/>
    </row>
    <row r="87" spans="13:13" x14ac:dyDescent="0.35">
      <c r="M87" s="14"/>
    </row>
    <row r="88" spans="13:13" x14ac:dyDescent="0.35">
      <c r="M88" s="14"/>
    </row>
    <row r="89" spans="13:13" x14ac:dyDescent="0.35">
      <c r="M89" s="14"/>
    </row>
    <row r="90" spans="13:13" x14ac:dyDescent="0.35">
      <c r="M90" s="14"/>
    </row>
    <row r="91" spans="13:13" x14ac:dyDescent="0.35">
      <c r="M91" s="14"/>
    </row>
    <row r="92" spans="13:13" x14ac:dyDescent="0.35">
      <c r="M92" s="14"/>
    </row>
    <row r="93" spans="13:13" x14ac:dyDescent="0.35">
      <c r="M93" s="14"/>
    </row>
    <row r="94" spans="13:13" x14ac:dyDescent="0.35">
      <c r="M94" s="14"/>
    </row>
    <row r="95" spans="13:13" x14ac:dyDescent="0.35">
      <c r="M95" s="14"/>
    </row>
    <row r="96" spans="13:13" x14ac:dyDescent="0.35">
      <c r="M96" s="14"/>
    </row>
    <row r="97" spans="13:13" x14ac:dyDescent="0.35">
      <c r="M97" s="14"/>
    </row>
    <row r="98" spans="13:13" x14ac:dyDescent="0.35">
      <c r="M98" s="14"/>
    </row>
    <row r="99" spans="13:13" x14ac:dyDescent="0.35">
      <c r="M99" s="14"/>
    </row>
  </sheetData>
  <sheetProtection algorithmName="SHA-512" hashValue="VHECg8mkW7/izrd2IoRWwq+nb46ktm/PA61fOkm89VO5Uq68JHVX3TkkrNVReHlqcWOkly9cqYZUcFPxGa8sCA==" saltValue="etEeDprlTLb4lmoTH1UgIA==" spinCount="100000" sheet="1" objects="1" scenarios="1"/>
  <mergeCells count="8">
    <mergeCell ref="J1:J3"/>
    <mergeCell ref="A1:A3"/>
    <mergeCell ref="H1:H3"/>
    <mergeCell ref="B1:B3"/>
    <mergeCell ref="D1:D3"/>
    <mergeCell ref="G1:G3"/>
    <mergeCell ref="E1:E3"/>
    <mergeCell ref="F1:F3"/>
  </mergeCells>
  <conditionalFormatting sqref="B4">
    <cfRule type="expression" dxfId="241" priority="179">
      <formula>ISTEXT($B$4)</formula>
    </cfRule>
  </conditionalFormatting>
  <conditionalFormatting sqref="B5">
    <cfRule type="expression" dxfId="240" priority="178">
      <formula>ISTEXT($B$5)</formula>
    </cfRule>
  </conditionalFormatting>
  <conditionalFormatting sqref="B6">
    <cfRule type="expression" dxfId="239" priority="177">
      <formula>ISTEXT($B$6)</formula>
    </cfRule>
  </conditionalFormatting>
  <conditionalFormatting sqref="B7">
    <cfRule type="expression" dxfId="238" priority="176">
      <formula>ISTEXT($B$7)</formula>
    </cfRule>
  </conditionalFormatting>
  <conditionalFormatting sqref="B8">
    <cfRule type="expression" dxfId="237" priority="175">
      <formula>ISTEXT($B$8)</formula>
    </cfRule>
  </conditionalFormatting>
  <conditionalFormatting sqref="B9">
    <cfRule type="expression" dxfId="236" priority="174">
      <formula>ISTEXT($B$9)</formula>
    </cfRule>
  </conditionalFormatting>
  <conditionalFormatting sqref="B10">
    <cfRule type="expression" dxfId="235" priority="173">
      <formula>ISTEXT($B$10)</formula>
    </cfRule>
  </conditionalFormatting>
  <conditionalFormatting sqref="B11">
    <cfRule type="expression" dxfId="234" priority="172">
      <formula>ISTEXT($B$11)</formula>
    </cfRule>
  </conditionalFormatting>
  <conditionalFormatting sqref="B12">
    <cfRule type="expression" dxfId="233" priority="171">
      <formula>ISTEXT($B$12)</formula>
    </cfRule>
  </conditionalFormatting>
  <conditionalFormatting sqref="B13">
    <cfRule type="expression" dxfId="232" priority="170">
      <formula>ISTEXT($B$13)</formula>
    </cfRule>
  </conditionalFormatting>
  <conditionalFormatting sqref="B14">
    <cfRule type="expression" dxfId="231" priority="169">
      <formula>ISTEXT($B$14)</formula>
    </cfRule>
  </conditionalFormatting>
  <conditionalFormatting sqref="B15">
    <cfRule type="expression" dxfId="230" priority="168">
      <formula>ISTEXT($B$15)</formula>
    </cfRule>
  </conditionalFormatting>
  <conditionalFormatting sqref="B16">
    <cfRule type="expression" dxfId="229" priority="167">
      <formula>ISTEXT($B$16)</formula>
    </cfRule>
  </conditionalFormatting>
  <conditionalFormatting sqref="B17">
    <cfRule type="expression" dxfId="228" priority="165">
      <formula>ISTEXT($B$17)</formula>
    </cfRule>
  </conditionalFormatting>
  <conditionalFormatting sqref="B18">
    <cfRule type="expression" dxfId="227" priority="166">
      <formula>ISTEXT($B$18)</formula>
    </cfRule>
  </conditionalFormatting>
  <conditionalFormatting sqref="B19">
    <cfRule type="expression" dxfId="226" priority="161">
      <formula>ISTEXT($B$19)</formula>
    </cfRule>
  </conditionalFormatting>
  <conditionalFormatting sqref="B20">
    <cfRule type="expression" dxfId="225" priority="164">
      <formula>ISTEXT($B$20)</formula>
    </cfRule>
  </conditionalFormatting>
  <conditionalFormatting sqref="B21">
    <cfRule type="expression" dxfId="224" priority="159">
      <formula>ISTEXT($B$21)</formula>
    </cfRule>
  </conditionalFormatting>
  <conditionalFormatting sqref="B22">
    <cfRule type="expression" dxfId="223" priority="147">
      <formula>ISTEXT($B$22)</formula>
    </cfRule>
  </conditionalFormatting>
  <conditionalFormatting sqref="B23">
    <cfRule type="expression" dxfId="222" priority="146">
      <formula>ISTEXT($B$23)</formula>
    </cfRule>
  </conditionalFormatting>
  <conditionalFormatting sqref="B24">
    <cfRule type="expression" dxfId="221" priority="145">
      <formula>ISTEXT($B$24)</formula>
    </cfRule>
  </conditionalFormatting>
  <conditionalFormatting sqref="B25">
    <cfRule type="expression" dxfId="220" priority="144">
      <formula>ISTEXT($B$25)</formula>
    </cfRule>
  </conditionalFormatting>
  <conditionalFormatting sqref="B26">
    <cfRule type="expression" dxfId="219" priority="143">
      <formula>ISTEXT($B$26)</formula>
    </cfRule>
  </conditionalFormatting>
  <conditionalFormatting sqref="B27">
    <cfRule type="expression" dxfId="218" priority="142">
      <formula>ISTEXT($B$27)</formula>
    </cfRule>
  </conditionalFormatting>
  <conditionalFormatting sqref="B28">
    <cfRule type="expression" dxfId="217" priority="141">
      <formula>ISTEXT($B$28)</formula>
    </cfRule>
  </conditionalFormatting>
  <conditionalFormatting sqref="B29">
    <cfRule type="expression" dxfId="216" priority="140">
      <formula>ISTEXT($B$29)</formula>
    </cfRule>
  </conditionalFormatting>
  <conditionalFormatting sqref="B30">
    <cfRule type="expression" dxfId="215" priority="139">
      <formula>ISTEXT($B$30)</formula>
    </cfRule>
  </conditionalFormatting>
  <conditionalFormatting sqref="B31">
    <cfRule type="expression" dxfId="214" priority="138">
      <formula>ISTEXT($B$31)</formula>
    </cfRule>
  </conditionalFormatting>
  <conditionalFormatting sqref="B32">
    <cfRule type="expression" dxfId="213" priority="137">
      <formula>ISTEXT($B$32)</formula>
    </cfRule>
  </conditionalFormatting>
  <conditionalFormatting sqref="B33">
    <cfRule type="expression" dxfId="212" priority="136">
      <formula>ISTEXT($B$33)</formula>
    </cfRule>
  </conditionalFormatting>
  <conditionalFormatting sqref="B34">
    <cfRule type="expression" dxfId="211" priority="135">
      <formula>ISTEXT($B$34)</formula>
    </cfRule>
  </conditionalFormatting>
  <conditionalFormatting sqref="B35">
    <cfRule type="expression" dxfId="210" priority="134">
      <formula>ISTEXT($B$35)</formula>
    </cfRule>
  </conditionalFormatting>
  <conditionalFormatting sqref="B36">
    <cfRule type="expression" dxfId="209" priority="133">
      <formula>ISTEXT($B$36)</formula>
    </cfRule>
  </conditionalFormatting>
  <conditionalFormatting sqref="B37">
    <cfRule type="expression" dxfId="208" priority="132">
      <formula>ISTEXT($B$37)</formula>
    </cfRule>
  </conditionalFormatting>
  <conditionalFormatting sqref="B38">
    <cfRule type="expression" dxfId="207" priority="131">
      <formula>ISTEXT($B$38)</formula>
    </cfRule>
  </conditionalFormatting>
  <conditionalFormatting sqref="B39">
    <cfRule type="expression" dxfId="206" priority="130">
      <formula>ISTEXT($B$39)</formula>
    </cfRule>
  </conditionalFormatting>
  <conditionalFormatting sqref="B40">
    <cfRule type="expression" dxfId="205" priority="129">
      <formula>ISTEXT($B$40)</formula>
    </cfRule>
  </conditionalFormatting>
  <conditionalFormatting sqref="B41">
    <cfRule type="expression" dxfId="204" priority="128">
      <formula>ISTEXT($B$41)</formula>
    </cfRule>
  </conditionalFormatting>
  <conditionalFormatting sqref="B42">
    <cfRule type="expression" dxfId="203" priority="127">
      <formula>ISTEXT($B$42)</formula>
    </cfRule>
  </conditionalFormatting>
  <conditionalFormatting sqref="B43">
    <cfRule type="expression" dxfId="202" priority="126">
      <formula>ISTEXT($B$43)</formula>
    </cfRule>
  </conditionalFormatting>
  <conditionalFormatting sqref="B44">
    <cfRule type="expression" dxfId="201" priority="125">
      <formula>ISTEXT($B$44)</formula>
    </cfRule>
  </conditionalFormatting>
  <conditionalFormatting sqref="B45">
    <cfRule type="expression" dxfId="200" priority="124">
      <formula>ISTEXT($B$45)</formula>
    </cfRule>
  </conditionalFormatting>
  <conditionalFormatting sqref="B46">
    <cfRule type="expression" dxfId="199" priority="123">
      <formula>ISTEXT($B$46)</formula>
    </cfRule>
  </conditionalFormatting>
  <conditionalFormatting sqref="B47">
    <cfRule type="expression" dxfId="198" priority="122">
      <formula>ISTEXT($B$47)</formula>
    </cfRule>
  </conditionalFormatting>
  <conditionalFormatting sqref="B48">
    <cfRule type="expression" dxfId="197" priority="121">
      <formula>ISTEXT($B$48)</formula>
    </cfRule>
  </conditionalFormatting>
  <conditionalFormatting sqref="B49">
    <cfRule type="expression" dxfId="196" priority="120">
      <formula>ISTEXT($B$49)</formula>
    </cfRule>
  </conditionalFormatting>
  <conditionalFormatting sqref="B50">
    <cfRule type="expression" dxfId="195" priority="119">
      <formula>ISTEXT($B$50)</formula>
    </cfRule>
  </conditionalFormatting>
  <conditionalFormatting sqref="B51">
    <cfRule type="expression" dxfId="194" priority="118">
      <formula>ISTEXT($B$51)</formula>
    </cfRule>
  </conditionalFormatting>
  <conditionalFormatting sqref="B52">
    <cfRule type="expression" dxfId="193" priority="117">
      <formula>ISTEXT($B$52)</formula>
    </cfRule>
  </conditionalFormatting>
  <conditionalFormatting sqref="B53">
    <cfRule type="expression" dxfId="192" priority="116">
      <formula>ISTEXT($B$53)</formula>
    </cfRule>
  </conditionalFormatting>
  <conditionalFormatting sqref="B54">
    <cfRule type="expression" dxfId="191" priority="115">
      <formula>ISTEXT($B$54)</formula>
    </cfRule>
  </conditionalFormatting>
  <conditionalFormatting sqref="C55">
    <cfRule type="expression" dxfId="189" priority="63">
      <formula>ISTEXT($C$55)</formula>
    </cfRule>
  </conditionalFormatting>
  <conditionalFormatting sqref="C56">
    <cfRule type="expression" dxfId="188" priority="62">
      <formula>ISTEXT($C$56)</formula>
    </cfRule>
  </conditionalFormatting>
  <conditionalFormatting sqref="C57">
    <cfRule type="expression" dxfId="187" priority="61">
      <formula>ISTEXT($C$57)</formula>
    </cfRule>
  </conditionalFormatting>
  <conditionalFormatting sqref="C58">
    <cfRule type="expression" dxfId="186" priority="60">
      <formula>ISTEXT($C$58)</formula>
    </cfRule>
  </conditionalFormatting>
  <conditionalFormatting sqref="C59">
    <cfRule type="expression" dxfId="185" priority="59">
      <formula>ISTEXT($C$59)</formula>
    </cfRule>
  </conditionalFormatting>
  <conditionalFormatting sqref="C60">
    <cfRule type="expression" dxfId="184" priority="58">
      <formula>ISTEXT($C$60)</formula>
    </cfRule>
  </conditionalFormatting>
  <conditionalFormatting sqref="C61">
    <cfRule type="expression" dxfId="183" priority="57">
      <formula>ISTEXT($C$61)</formula>
    </cfRule>
  </conditionalFormatting>
  <conditionalFormatting sqref="C62">
    <cfRule type="expression" dxfId="182" priority="56">
      <formula>ISTEXT($C$62)</formula>
    </cfRule>
  </conditionalFormatting>
  <conditionalFormatting sqref="C63">
    <cfRule type="expression" dxfId="181" priority="55">
      <formula>ISTEXT($C$63)</formula>
    </cfRule>
  </conditionalFormatting>
  <conditionalFormatting sqref="C64">
    <cfRule type="expression" dxfId="180" priority="54">
      <formula>ISTEXT($C$64)</formula>
    </cfRule>
  </conditionalFormatting>
  <conditionalFormatting sqref="C65">
    <cfRule type="expression" dxfId="179" priority="53">
      <formula>ISTEXT($C$65)</formula>
    </cfRule>
  </conditionalFormatting>
  <conditionalFormatting sqref="C66">
    <cfRule type="expression" dxfId="178" priority="52">
      <formula>ISTEXT($C$66)</formula>
    </cfRule>
  </conditionalFormatting>
  <conditionalFormatting sqref="C67">
    <cfRule type="expression" dxfId="177" priority="51">
      <formula>ISTEXT($C$67)</formula>
    </cfRule>
  </conditionalFormatting>
  <conditionalFormatting sqref="C68">
    <cfRule type="expression" dxfId="176" priority="50">
      <formula>ISTEXT($C$68)</formula>
    </cfRule>
  </conditionalFormatting>
  <conditionalFormatting sqref="C69">
    <cfRule type="expression" dxfId="175" priority="49">
      <formula>ISTEXT($C$69)</formula>
    </cfRule>
  </conditionalFormatting>
  <conditionalFormatting sqref="C70">
    <cfRule type="expression" dxfId="174" priority="48">
      <formula>ISTEXT($C$70)</formula>
    </cfRule>
  </conditionalFormatting>
  <conditionalFormatting sqref="C71">
    <cfRule type="expression" dxfId="173" priority="47">
      <formula>ISTEXT($C$71)</formula>
    </cfRule>
  </conditionalFormatting>
  <conditionalFormatting sqref="C72">
    <cfRule type="expression" dxfId="172" priority="46">
      <formula>ISTEXT($C$72)</formula>
    </cfRule>
  </conditionalFormatting>
  <conditionalFormatting sqref="C73">
    <cfRule type="expression" dxfId="171" priority="45">
      <formula>ISTEXT($C$73)</formula>
    </cfRule>
  </conditionalFormatting>
  <conditionalFormatting sqref="C74">
    <cfRule type="expression" dxfId="170" priority="44">
      <formula>ISTEXT($C$74)</formula>
    </cfRule>
  </conditionalFormatting>
  <conditionalFormatting sqref="C75">
    <cfRule type="expression" dxfId="169" priority="43">
      <formula>ISTEXT($C$75)</formula>
    </cfRule>
  </conditionalFormatting>
  <conditionalFormatting sqref="I4">
    <cfRule type="expression" dxfId="168" priority="114">
      <formula>ISTEXT($B$4)</formula>
    </cfRule>
  </conditionalFormatting>
  <conditionalFormatting sqref="I5">
    <cfRule type="expression" dxfId="167" priority="113">
      <formula>ISTEXT($B$5)</formula>
    </cfRule>
  </conditionalFormatting>
  <conditionalFormatting sqref="I6">
    <cfRule type="expression" dxfId="166" priority="112">
      <formula>ISTEXT($B$6)</formula>
    </cfRule>
  </conditionalFormatting>
  <conditionalFormatting sqref="I7">
    <cfRule type="expression" dxfId="165" priority="111">
      <formula>ISTEXT($B$7)</formula>
    </cfRule>
  </conditionalFormatting>
  <conditionalFormatting sqref="I8">
    <cfRule type="expression" dxfId="164" priority="110">
      <formula>ISTEXT($B$8)</formula>
    </cfRule>
  </conditionalFormatting>
  <conditionalFormatting sqref="I9">
    <cfRule type="expression" dxfId="163" priority="109">
      <formula>ISTEXT($B$9)</formula>
    </cfRule>
  </conditionalFormatting>
  <conditionalFormatting sqref="I10">
    <cfRule type="expression" dxfId="162" priority="108">
      <formula>ISTEXT($B$10)</formula>
    </cfRule>
  </conditionalFormatting>
  <conditionalFormatting sqref="I11">
    <cfRule type="expression" dxfId="161" priority="107">
      <formula>ISTEXT($B$11)</formula>
    </cfRule>
  </conditionalFormatting>
  <conditionalFormatting sqref="I12">
    <cfRule type="expression" dxfId="160" priority="106">
      <formula>ISTEXT($B$12)</formula>
    </cfRule>
  </conditionalFormatting>
  <conditionalFormatting sqref="I13">
    <cfRule type="expression" dxfId="159" priority="105">
      <formula>ISTEXT($B$13)</formula>
    </cfRule>
  </conditionalFormatting>
  <conditionalFormatting sqref="I14">
    <cfRule type="expression" dxfId="158" priority="104">
      <formula>ISTEXT($B$14)</formula>
    </cfRule>
  </conditionalFormatting>
  <conditionalFormatting sqref="I15">
    <cfRule type="expression" dxfId="157" priority="103">
      <formula>ISTEXT($B$15)</formula>
    </cfRule>
  </conditionalFormatting>
  <conditionalFormatting sqref="I16">
    <cfRule type="expression" dxfId="156" priority="102">
      <formula>ISTEXT($B$16)</formula>
    </cfRule>
  </conditionalFormatting>
  <conditionalFormatting sqref="I17">
    <cfRule type="expression" dxfId="155" priority="100">
      <formula>ISTEXT($B$17)</formula>
    </cfRule>
  </conditionalFormatting>
  <conditionalFormatting sqref="I18">
    <cfRule type="expression" dxfId="154" priority="40">
      <formula>ISTEXT($I$18)</formula>
    </cfRule>
  </conditionalFormatting>
  <conditionalFormatting sqref="I19">
    <cfRule type="expression" dxfId="153" priority="38">
      <formula>ISTEXT($I$19)</formula>
    </cfRule>
  </conditionalFormatting>
  <conditionalFormatting sqref="I20">
    <cfRule type="expression" dxfId="152" priority="39">
      <formula>ISTEXT($I$20)</formula>
    </cfRule>
  </conditionalFormatting>
  <conditionalFormatting sqref="I21">
    <cfRule type="expression" dxfId="151" priority="37">
      <formula>ISTEXT($I$21)</formula>
    </cfRule>
  </conditionalFormatting>
  <conditionalFormatting sqref="I22">
    <cfRule type="expression" dxfId="150" priority="36">
      <formula>ISTEXT($I$22)</formula>
    </cfRule>
  </conditionalFormatting>
  <conditionalFormatting sqref="I23">
    <cfRule type="expression" dxfId="149" priority="35">
      <formula>ISTEXT($I$23)</formula>
    </cfRule>
  </conditionalFormatting>
  <conditionalFormatting sqref="I24">
    <cfRule type="expression" dxfId="148" priority="34">
      <formula>ISTEXT($I$24)</formula>
    </cfRule>
  </conditionalFormatting>
  <conditionalFormatting sqref="I25">
    <cfRule type="expression" dxfId="147" priority="33">
      <formula>ISTEXT($I$25)</formula>
    </cfRule>
  </conditionalFormatting>
  <conditionalFormatting sqref="I26">
    <cfRule type="expression" dxfId="146" priority="32">
      <formula>ISTEXT($I$26)</formula>
    </cfRule>
  </conditionalFormatting>
  <conditionalFormatting sqref="I27">
    <cfRule type="expression" dxfId="145" priority="31">
      <formula>ISTEXT($I$27)</formula>
    </cfRule>
  </conditionalFormatting>
  <conditionalFormatting sqref="I28">
    <cfRule type="expression" dxfId="144" priority="30">
      <formula>ISTEXT($I$28)</formula>
    </cfRule>
  </conditionalFormatting>
  <conditionalFormatting sqref="I29">
    <cfRule type="expression" dxfId="143" priority="29">
      <formula>ISTEXT($I$29)</formula>
    </cfRule>
  </conditionalFormatting>
  <conditionalFormatting sqref="I30">
    <cfRule type="expression" dxfId="142" priority="28">
      <formula>ISTEXT($I$30)</formula>
    </cfRule>
  </conditionalFormatting>
  <conditionalFormatting sqref="I31">
    <cfRule type="expression" dxfId="141" priority="27">
      <formula>ISTEXT($I$31)</formula>
    </cfRule>
  </conditionalFormatting>
  <conditionalFormatting sqref="I32">
    <cfRule type="expression" dxfId="140" priority="26">
      <formula>ISTEXT($I$32)</formula>
    </cfRule>
  </conditionalFormatting>
  <conditionalFormatting sqref="I33">
    <cfRule type="expression" dxfId="139" priority="25">
      <formula>ISTEXT($I$33)</formula>
    </cfRule>
  </conditionalFormatting>
  <conditionalFormatting sqref="I34">
    <cfRule type="expression" dxfId="138" priority="24">
      <formula>ISTEXT($I$34)</formula>
    </cfRule>
  </conditionalFormatting>
  <conditionalFormatting sqref="I35">
    <cfRule type="expression" dxfId="137" priority="23">
      <formula>ISTEXT($I$35)</formula>
    </cfRule>
  </conditionalFormatting>
  <conditionalFormatting sqref="I36">
    <cfRule type="expression" dxfId="136" priority="22">
      <formula>ISTEXT($I$36)</formula>
    </cfRule>
  </conditionalFormatting>
  <conditionalFormatting sqref="I37">
    <cfRule type="expression" dxfId="135" priority="21">
      <formula>ISTEXT($I$37)</formula>
    </cfRule>
  </conditionalFormatting>
  <conditionalFormatting sqref="I38">
    <cfRule type="expression" dxfId="134" priority="20">
      <formula>ISTEXT($I$38)</formula>
    </cfRule>
  </conditionalFormatting>
  <conditionalFormatting sqref="I39">
    <cfRule type="expression" dxfId="133" priority="19">
      <formula>ISTEXT($I$39)</formula>
    </cfRule>
  </conditionalFormatting>
  <conditionalFormatting sqref="I40">
    <cfRule type="expression" dxfId="132" priority="18">
      <formula>ISTEXT($I$40)</formula>
    </cfRule>
  </conditionalFormatting>
  <conditionalFormatting sqref="I41">
    <cfRule type="expression" dxfId="131" priority="17">
      <formula>ISTEXT($I$41)</formula>
    </cfRule>
  </conditionalFormatting>
  <conditionalFormatting sqref="I42">
    <cfRule type="expression" dxfId="130" priority="16">
      <formula>ISTEXT($I$42)</formula>
    </cfRule>
  </conditionalFormatting>
  <conditionalFormatting sqref="I43">
    <cfRule type="expression" dxfId="129" priority="15">
      <formula>ISTEXT($I$43)</formula>
    </cfRule>
  </conditionalFormatting>
  <conditionalFormatting sqref="I44">
    <cfRule type="expression" dxfId="128" priority="14">
      <formula>ISTEXT($I$44)</formula>
    </cfRule>
  </conditionalFormatting>
  <conditionalFormatting sqref="I45">
    <cfRule type="expression" dxfId="127" priority="13">
      <formula>ISTEXT($I$45)</formula>
    </cfRule>
  </conditionalFormatting>
  <conditionalFormatting sqref="I46">
    <cfRule type="expression" dxfId="126" priority="12">
      <formula>ISTEXT($I$46)</formula>
    </cfRule>
  </conditionalFormatting>
  <conditionalFormatting sqref="I47">
    <cfRule type="expression" dxfId="125" priority="11">
      <formula>ISTEXT($I$47)</formula>
    </cfRule>
  </conditionalFormatting>
  <conditionalFormatting sqref="I48">
    <cfRule type="expression" dxfId="124" priority="10">
      <formula>ISTEXT($I$48)</formula>
    </cfRule>
  </conditionalFormatting>
  <conditionalFormatting sqref="I49">
    <cfRule type="expression" dxfId="123" priority="9">
      <formula>ISTEXT($I$49)</formula>
    </cfRule>
  </conditionalFormatting>
  <conditionalFormatting sqref="I50">
    <cfRule type="expression" dxfId="122" priority="8">
      <formula>ISTEXT($I$50)</formula>
    </cfRule>
  </conditionalFormatting>
  <conditionalFormatting sqref="I51">
    <cfRule type="expression" dxfId="121" priority="7">
      <formula>ISTEXT($I$51)</formula>
    </cfRule>
  </conditionalFormatting>
  <conditionalFormatting sqref="I52">
    <cfRule type="expression" dxfId="120" priority="6">
      <formula>ISTEXT($I$52)</formula>
    </cfRule>
  </conditionalFormatting>
  <conditionalFormatting sqref="I53">
    <cfRule type="expression" dxfId="119" priority="5">
      <formula>ISTEXT($I$53)</formula>
    </cfRule>
  </conditionalFormatting>
  <conditionalFormatting sqref="I54">
    <cfRule type="expression" dxfId="118" priority="4">
      <formula>ISTEXT($I$54)</formula>
    </cfRule>
  </conditionalFormatting>
  <conditionalFormatting sqref="I55">
    <cfRule type="expression" dxfId="117" priority="3">
      <formula>ISTEXT($I$55)</formula>
    </cfRule>
  </conditionalFormatting>
  <conditionalFormatting sqref="I56">
    <cfRule type="expression" dxfId="116" priority="2">
      <formula>ISTEXT($I$56)</formula>
    </cfRule>
  </conditionalFormatting>
  <conditionalFormatting sqref="I57">
    <cfRule type="expression" dxfId="115" priority="1">
      <formula>ISTEXT($I$57)</formula>
    </cfRule>
  </conditionalFormatting>
  <printOptions horizontalCentered="1"/>
  <pageMargins left="0.19685039370078741" right="0.19685039370078741" top="0.78740157480314965" bottom="0.39370078740157483" header="0.31496062992125984" footer="0.31496062992125984"/>
  <pageSetup paperSize="9" scale="90" orientation="landscape" horizontalDpi="4294967293" r:id="rId1"/>
  <ignoredErrors>
    <ignoredError sqref="C4:C54"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73"/>
  <sheetViews>
    <sheetView topLeftCell="I1" zoomScaleNormal="100" workbookViewId="0">
      <pane ySplit="3" topLeftCell="A33" activePane="bottomLeft" state="frozen"/>
      <selection pane="bottomLeft" activeCell="D68" sqref="D68"/>
    </sheetView>
  </sheetViews>
  <sheetFormatPr baseColWidth="10" defaultColWidth="13.6328125" defaultRowHeight="14.5" x14ac:dyDescent="0.35"/>
  <cols>
    <col min="1" max="2" width="14.6328125" style="23" customWidth="1"/>
    <col min="3" max="3" width="14.6328125" style="37" customWidth="1"/>
    <col min="4" max="7" width="14.6328125" style="23" customWidth="1"/>
    <col min="8" max="8" width="14.6328125" style="9" customWidth="1"/>
    <col min="9" max="16384" width="13.6328125" style="9"/>
  </cols>
  <sheetData>
    <row r="1" spans="1:8" s="4" customFormat="1" ht="93" customHeight="1" x14ac:dyDescent="0.35">
      <c r="A1" s="73" t="s">
        <v>30</v>
      </c>
      <c r="B1" s="96" t="s">
        <v>13</v>
      </c>
      <c r="C1" s="38" t="s">
        <v>31</v>
      </c>
      <c r="D1" s="99" t="s">
        <v>8</v>
      </c>
      <c r="E1" s="73" t="s">
        <v>21</v>
      </c>
      <c r="F1" s="73" t="s">
        <v>22</v>
      </c>
      <c r="G1" s="96" t="s">
        <v>20</v>
      </c>
      <c r="H1" s="73" t="s">
        <v>23</v>
      </c>
    </row>
    <row r="2" spans="1:8" s="4" customFormat="1" x14ac:dyDescent="0.35">
      <c r="A2" s="74"/>
      <c r="B2" s="97"/>
      <c r="C2" s="114">
        <v>2.5000000000000001E-2</v>
      </c>
      <c r="D2" s="100"/>
      <c r="E2" s="74"/>
      <c r="F2" s="74"/>
      <c r="G2" s="97"/>
      <c r="H2" s="74"/>
    </row>
    <row r="3" spans="1:8" s="4" customFormat="1" ht="6" customHeight="1" x14ac:dyDescent="0.35">
      <c r="A3" s="75"/>
      <c r="B3" s="98"/>
      <c r="C3" s="39"/>
      <c r="D3" s="99"/>
      <c r="E3" s="75"/>
      <c r="F3" s="75"/>
      <c r="G3" s="47"/>
      <c r="H3" s="48"/>
    </row>
    <row r="4" spans="1:8" x14ac:dyDescent="0.35">
      <c r="A4" s="30">
        <v>2005</v>
      </c>
      <c r="B4" s="65"/>
      <c r="C4" s="41">
        <v>26.13</v>
      </c>
      <c r="D4" s="50"/>
      <c r="E4" s="45">
        <f t="shared" ref="E4:E16" si="0">(B4*C4)*(100%-(D4*0.3%))</f>
        <v>0</v>
      </c>
      <c r="F4" s="46">
        <v>50</v>
      </c>
      <c r="G4" s="3">
        <f>E4*(100-F4)/100</f>
        <v>0</v>
      </c>
      <c r="H4" s="52">
        <f>G4*12</f>
        <v>0</v>
      </c>
    </row>
    <row r="5" spans="1:8" x14ac:dyDescent="0.35">
      <c r="A5" s="30">
        <v>2006</v>
      </c>
      <c r="B5" s="65"/>
      <c r="C5" s="42">
        <v>26.13</v>
      </c>
      <c r="D5" s="50"/>
      <c r="E5" s="45">
        <f t="shared" si="0"/>
        <v>0</v>
      </c>
      <c r="F5" s="46">
        <v>52</v>
      </c>
      <c r="G5" s="3">
        <f t="shared" ref="G5:G37" si="1">E5*(100-F5)/100</f>
        <v>0</v>
      </c>
      <c r="H5" s="2">
        <f t="shared" ref="H5:H37" si="2">G5*12</f>
        <v>0</v>
      </c>
    </row>
    <row r="6" spans="1:8" x14ac:dyDescent="0.35">
      <c r="A6" s="30">
        <v>2007</v>
      </c>
      <c r="B6" s="65"/>
      <c r="C6" s="42">
        <v>26.27</v>
      </c>
      <c r="D6" s="50"/>
      <c r="E6" s="45">
        <f t="shared" si="0"/>
        <v>0</v>
      </c>
      <c r="F6" s="46">
        <v>54</v>
      </c>
      <c r="G6" s="3">
        <f t="shared" si="1"/>
        <v>0</v>
      </c>
      <c r="H6" s="2">
        <f t="shared" si="2"/>
        <v>0</v>
      </c>
    </row>
    <row r="7" spans="1:8" x14ac:dyDescent="0.35">
      <c r="A7" s="30">
        <v>2008</v>
      </c>
      <c r="B7" s="65"/>
      <c r="C7" s="42">
        <v>26.56</v>
      </c>
      <c r="D7" s="50"/>
      <c r="E7" s="45">
        <f t="shared" si="0"/>
        <v>0</v>
      </c>
      <c r="F7" s="46">
        <v>56</v>
      </c>
      <c r="G7" s="3">
        <f t="shared" si="1"/>
        <v>0</v>
      </c>
      <c r="H7" s="2">
        <f t="shared" si="2"/>
        <v>0</v>
      </c>
    </row>
    <row r="8" spans="1:8" x14ac:dyDescent="0.35">
      <c r="A8" s="30">
        <v>2009</v>
      </c>
      <c r="B8" s="65"/>
      <c r="C8" s="42">
        <v>27.2</v>
      </c>
      <c r="D8" s="50"/>
      <c r="E8" s="45">
        <f t="shared" si="0"/>
        <v>0</v>
      </c>
      <c r="F8" s="46">
        <v>58</v>
      </c>
      <c r="G8" s="3">
        <f t="shared" si="1"/>
        <v>0</v>
      </c>
      <c r="H8" s="2">
        <f t="shared" si="2"/>
        <v>0</v>
      </c>
    </row>
    <row r="9" spans="1:8" x14ac:dyDescent="0.35">
      <c r="A9" s="30">
        <v>2010</v>
      </c>
      <c r="B9" s="65"/>
      <c r="C9" s="42">
        <v>27.2</v>
      </c>
      <c r="D9" s="50"/>
      <c r="E9" s="45">
        <f t="shared" si="0"/>
        <v>0</v>
      </c>
      <c r="F9" s="46">
        <v>60</v>
      </c>
      <c r="G9" s="3">
        <f t="shared" si="1"/>
        <v>0</v>
      </c>
      <c r="H9" s="2">
        <f t="shared" si="2"/>
        <v>0</v>
      </c>
    </row>
    <row r="10" spans="1:8" x14ac:dyDescent="0.35">
      <c r="A10" s="30">
        <v>2011</v>
      </c>
      <c r="B10" s="65"/>
      <c r="C10" s="42">
        <v>27.47</v>
      </c>
      <c r="D10" s="50"/>
      <c r="E10" s="45">
        <f t="shared" si="0"/>
        <v>0</v>
      </c>
      <c r="F10" s="46">
        <v>62</v>
      </c>
      <c r="G10" s="3">
        <f t="shared" si="1"/>
        <v>0</v>
      </c>
      <c r="H10" s="2">
        <f t="shared" si="2"/>
        <v>0</v>
      </c>
    </row>
    <row r="11" spans="1:8" x14ac:dyDescent="0.35">
      <c r="A11" s="30">
        <v>2012</v>
      </c>
      <c r="B11" s="65"/>
      <c r="C11" s="42">
        <v>28.07</v>
      </c>
      <c r="D11" s="50"/>
      <c r="E11" s="45">
        <f t="shared" si="0"/>
        <v>0</v>
      </c>
      <c r="F11" s="46">
        <v>64</v>
      </c>
      <c r="G11" s="3">
        <f t="shared" si="1"/>
        <v>0</v>
      </c>
      <c r="H11" s="2">
        <f t="shared" si="2"/>
        <v>0</v>
      </c>
    </row>
    <row r="12" spans="1:8" x14ac:dyDescent="0.35">
      <c r="A12" s="30">
        <v>2013</v>
      </c>
      <c r="B12" s="65"/>
      <c r="C12" s="42">
        <v>28.14</v>
      </c>
      <c r="D12" s="50"/>
      <c r="E12" s="45">
        <f t="shared" si="0"/>
        <v>0</v>
      </c>
      <c r="F12" s="46">
        <v>66</v>
      </c>
      <c r="G12" s="3">
        <f t="shared" si="1"/>
        <v>0</v>
      </c>
      <c r="H12" s="2">
        <f t="shared" si="2"/>
        <v>0</v>
      </c>
    </row>
    <row r="13" spans="1:8" x14ac:dyDescent="0.35">
      <c r="A13" s="30">
        <v>2014</v>
      </c>
      <c r="B13" s="65"/>
      <c r="C13" s="42">
        <v>28.61</v>
      </c>
      <c r="D13" s="50"/>
      <c r="E13" s="45">
        <f t="shared" si="0"/>
        <v>0</v>
      </c>
      <c r="F13" s="46">
        <v>68</v>
      </c>
      <c r="G13" s="3">
        <f t="shared" si="1"/>
        <v>0</v>
      </c>
      <c r="H13" s="2">
        <f t="shared" si="2"/>
        <v>0</v>
      </c>
    </row>
    <row r="14" spans="1:8" x14ac:dyDescent="0.35">
      <c r="A14" s="30">
        <v>2015</v>
      </c>
      <c r="B14" s="65"/>
      <c r="C14" s="42">
        <v>29.21</v>
      </c>
      <c r="D14" s="50"/>
      <c r="E14" s="45">
        <f t="shared" si="0"/>
        <v>0</v>
      </c>
      <c r="F14" s="46">
        <v>70</v>
      </c>
      <c r="G14" s="3">
        <f t="shared" si="1"/>
        <v>0</v>
      </c>
      <c r="H14" s="2">
        <f t="shared" si="2"/>
        <v>0</v>
      </c>
    </row>
    <row r="15" spans="1:8" x14ac:dyDescent="0.35">
      <c r="A15" s="30">
        <v>2016</v>
      </c>
      <c r="B15" s="65"/>
      <c r="C15" s="42">
        <v>30.45</v>
      </c>
      <c r="D15" s="50"/>
      <c r="E15" s="45">
        <f t="shared" si="0"/>
        <v>0</v>
      </c>
      <c r="F15" s="46">
        <v>72</v>
      </c>
      <c r="G15" s="3">
        <f t="shared" si="1"/>
        <v>0</v>
      </c>
      <c r="H15" s="2">
        <f t="shared" si="2"/>
        <v>0</v>
      </c>
    </row>
    <row r="16" spans="1:8" x14ac:dyDescent="0.35">
      <c r="A16" s="30">
        <v>2017</v>
      </c>
      <c r="B16" s="65"/>
      <c r="C16" s="43">
        <v>31.03</v>
      </c>
      <c r="D16" s="50"/>
      <c r="E16" s="45">
        <f t="shared" si="0"/>
        <v>0</v>
      </c>
      <c r="F16" s="46">
        <v>74</v>
      </c>
      <c r="G16" s="3">
        <f t="shared" si="1"/>
        <v>0</v>
      </c>
      <c r="H16" s="2">
        <f t="shared" si="2"/>
        <v>0</v>
      </c>
    </row>
    <row r="17" spans="1:8" x14ac:dyDescent="0.35">
      <c r="A17" s="30">
        <v>2018</v>
      </c>
      <c r="B17" s="65"/>
      <c r="C17" s="44">
        <v>32.03</v>
      </c>
      <c r="D17" s="50"/>
      <c r="E17" s="45">
        <f t="shared" ref="E17:E59" si="3">(B17*C17)*(100%-(D17*0.3%))</f>
        <v>0</v>
      </c>
      <c r="F17" s="46">
        <v>76</v>
      </c>
      <c r="G17" s="3">
        <f t="shared" si="1"/>
        <v>0</v>
      </c>
      <c r="H17" s="2">
        <f t="shared" si="2"/>
        <v>0</v>
      </c>
    </row>
    <row r="18" spans="1:8" x14ac:dyDescent="0.35">
      <c r="A18" s="30">
        <v>2019</v>
      </c>
      <c r="B18" s="65"/>
      <c r="C18" s="43">
        <v>33.049999999999997</v>
      </c>
      <c r="D18" s="50"/>
      <c r="E18" s="45">
        <f t="shared" si="3"/>
        <v>0</v>
      </c>
      <c r="F18" s="46">
        <v>78</v>
      </c>
      <c r="G18" s="3">
        <f t="shared" si="1"/>
        <v>0</v>
      </c>
      <c r="H18" s="2">
        <f t="shared" si="2"/>
        <v>0</v>
      </c>
    </row>
    <row r="19" spans="1:8" x14ac:dyDescent="0.35">
      <c r="A19" s="30">
        <v>2020</v>
      </c>
      <c r="B19" s="65"/>
      <c r="C19" s="49">
        <v>34.19</v>
      </c>
      <c r="D19" s="50"/>
      <c r="E19" s="45">
        <f t="shared" si="3"/>
        <v>0</v>
      </c>
      <c r="F19" s="46">
        <v>80</v>
      </c>
      <c r="G19" s="3">
        <f t="shared" si="1"/>
        <v>0</v>
      </c>
      <c r="H19" s="2">
        <f t="shared" si="2"/>
        <v>0</v>
      </c>
    </row>
    <row r="20" spans="1:8" x14ac:dyDescent="0.35">
      <c r="A20" s="30">
        <v>2021</v>
      </c>
      <c r="B20" s="65"/>
      <c r="C20" s="49">
        <v>34.19</v>
      </c>
      <c r="D20" s="50"/>
      <c r="E20" s="45">
        <f t="shared" si="3"/>
        <v>0</v>
      </c>
      <c r="F20" s="46">
        <v>81</v>
      </c>
      <c r="G20" s="3">
        <f t="shared" si="1"/>
        <v>0</v>
      </c>
      <c r="H20" s="2">
        <f t="shared" si="2"/>
        <v>0</v>
      </c>
    </row>
    <row r="21" spans="1:8" x14ac:dyDescent="0.35">
      <c r="A21" s="30">
        <v>2022</v>
      </c>
      <c r="B21" s="65"/>
      <c r="C21" s="49">
        <v>36.020000000000003</v>
      </c>
      <c r="D21" s="50"/>
      <c r="E21" s="45">
        <f t="shared" si="3"/>
        <v>0</v>
      </c>
      <c r="F21" s="46">
        <v>82</v>
      </c>
      <c r="G21" s="3">
        <f t="shared" si="1"/>
        <v>0</v>
      </c>
      <c r="H21" s="2">
        <f t="shared" si="2"/>
        <v>0</v>
      </c>
    </row>
    <row r="22" spans="1:8" x14ac:dyDescent="0.35">
      <c r="A22" s="30">
        <v>2023</v>
      </c>
      <c r="B22" s="65"/>
      <c r="C22" s="49">
        <v>37.6</v>
      </c>
      <c r="D22" s="50"/>
      <c r="E22" s="45">
        <f t="shared" si="3"/>
        <v>0</v>
      </c>
      <c r="F22" s="46">
        <f>F21+0.5</f>
        <v>82.5</v>
      </c>
      <c r="G22" s="3">
        <f t="shared" si="1"/>
        <v>0</v>
      </c>
      <c r="H22" s="2">
        <f t="shared" si="2"/>
        <v>0</v>
      </c>
    </row>
    <row r="23" spans="1:8" x14ac:dyDescent="0.35">
      <c r="A23" s="30">
        <v>2024</v>
      </c>
      <c r="B23" s="65"/>
      <c r="C23" s="49">
        <v>39.32</v>
      </c>
      <c r="D23" s="50"/>
      <c r="E23" s="45">
        <f t="shared" si="3"/>
        <v>0</v>
      </c>
      <c r="F23" s="46">
        <f t="shared" ref="F23:F57" si="4">F22+0.5</f>
        <v>83</v>
      </c>
      <c r="G23" s="3">
        <f t="shared" si="1"/>
        <v>0</v>
      </c>
      <c r="H23" s="2">
        <f t="shared" si="2"/>
        <v>0</v>
      </c>
    </row>
    <row r="24" spans="1:8" x14ac:dyDescent="0.35">
      <c r="A24" s="30">
        <v>2025</v>
      </c>
      <c r="B24" s="65"/>
      <c r="C24" s="63">
        <f>C23*(100%+C$2)</f>
        <v>40.302999999999997</v>
      </c>
      <c r="D24" s="50"/>
      <c r="E24" s="45">
        <f t="shared" si="3"/>
        <v>0</v>
      </c>
      <c r="F24" s="46">
        <f t="shared" si="4"/>
        <v>83.5</v>
      </c>
      <c r="G24" s="3">
        <f t="shared" si="1"/>
        <v>0</v>
      </c>
      <c r="H24" s="2">
        <f t="shared" si="2"/>
        <v>0</v>
      </c>
    </row>
    <row r="25" spans="1:8" x14ac:dyDescent="0.35">
      <c r="A25" s="30">
        <v>2026</v>
      </c>
      <c r="B25" s="65"/>
      <c r="C25" s="63">
        <f t="shared" ref="C22:C59" si="5">C24*(100%+C$2)</f>
        <v>41.310574999999993</v>
      </c>
      <c r="D25" s="50"/>
      <c r="E25" s="45">
        <f t="shared" si="3"/>
        <v>0</v>
      </c>
      <c r="F25" s="46">
        <f t="shared" si="4"/>
        <v>84</v>
      </c>
      <c r="G25" s="3">
        <f t="shared" si="1"/>
        <v>0</v>
      </c>
      <c r="H25" s="2">
        <f t="shared" si="2"/>
        <v>0</v>
      </c>
    </row>
    <row r="26" spans="1:8" x14ac:dyDescent="0.35">
      <c r="A26" s="30">
        <v>2027</v>
      </c>
      <c r="B26" s="65"/>
      <c r="C26" s="63">
        <f t="shared" si="5"/>
        <v>42.343339374999992</v>
      </c>
      <c r="D26" s="50"/>
      <c r="E26" s="45">
        <f t="shared" si="3"/>
        <v>0</v>
      </c>
      <c r="F26" s="46">
        <f t="shared" si="4"/>
        <v>84.5</v>
      </c>
      <c r="G26" s="3">
        <f t="shared" si="1"/>
        <v>0</v>
      </c>
      <c r="H26" s="2">
        <f t="shared" si="2"/>
        <v>0</v>
      </c>
    </row>
    <row r="27" spans="1:8" x14ac:dyDescent="0.35">
      <c r="A27" s="30">
        <v>2028</v>
      </c>
      <c r="B27" s="65"/>
      <c r="C27" s="63">
        <f t="shared" si="5"/>
        <v>43.401922859374992</v>
      </c>
      <c r="D27" s="50"/>
      <c r="E27" s="45">
        <f t="shared" si="3"/>
        <v>0</v>
      </c>
      <c r="F27" s="46">
        <f t="shared" si="4"/>
        <v>85</v>
      </c>
      <c r="G27" s="3">
        <f t="shared" si="1"/>
        <v>0</v>
      </c>
      <c r="H27" s="2">
        <f t="shared" si="2"/>
        <v>0</v>
      </c>
    </row>
    <row r="28" spans="1:8" x14ac:dyDescent="0.35">
      <c r="A28" s="30">
        <v>2029</v>
      </c>
      <c r="B28" s="65"/>
      <c r="C28" s="63">
        <f t="shared" si="5"/>
        <v>44.486970930859364</v>
      </c>
      <c r="D28" s="50"/>
      <c r="E28" s="45">
        <f t="shared" si="3"/>
        <v>0</v>
      </c>
      <c r="F28" s="46">
        <f t="shared" si="4"/>
        <v>85.5</v>
      </c>
      <c r="G28" s="3">
        <f t="shared" si="1"/>
        <v>0</v>
      </c>
      <c r="H28" s="2">
        <f t="shared" si="2"/>
        <v>0</v>
      </c>
    </row>
    <row r="29" spans="1:8" x14ac:dyDescent="0.35">
      <c r="A29" s="30">
        <v>2030</v>
      </c>
      <c r="B29" s="65"/>
      <c r="C29" s="63">
        <f t="shared" si="5"/>
        <v>45.599145204130842</v>
      </c>
      <c r="D29" s="50"/>
      <c r="E29" s="45">
        <f t="shared" si="3"/>
        <v>0</v>
      </c>
      <c r="F29" s="46">
        <f t="shared" si="4"/>
        <v>86</v>
      </c>
      <c r="G29" s="3">
        <f t="shared" si="1"/>
        <v>0</v>
      </c>
      <c r="H29" s="2">
        <f t="shared" si="2"/>
        <v>0</v>
      </c>
    </row>
    <row r="30" spans="1:8" x14ac:dyDescent="0.35">
      <c r="A30" s="30">
        <v>2031</v>
      </c>
      <c r="B30" s="65"/>
      <c r="C30" s="63">
        <f t="shared" si="5"/>
        <v>46.739123834234107</v>
      </c>
      <c r="D30" s="50"/>
      <c r="E30" s="45">
        <f t="shared" si="3"/>
        <v>0</v>
      </c>
      <c r="F30" s="46">
        <f t="shared" si="4"/>
        <v>86.5</v>
      </c>
      <c r="G30" s="3">
        <f t="shared" si="1"/>
        <v>0</v>
      </c>
      <c r="H30" s="2">
        <f t="shared" si="2"/>
        <v>0</v>
      </c>
    </row>
    <row r="31" spans="1:8" x14ac:dyDescent="0.35">
      <c r="A31" s="30">
        <v>2032</v>
      </c>
      <c r="B31" s="65"/>
      <c r="C31" s="63">
        <f t="shared" si="5"/>
        <v>47.907601930089953</v>
      </c>
      <c r="D31" s="50"/>
      <c r="E31" s="45">
        <f t="shared" si="3"/>
        <v>0</v>
      </c>
      <c r="F31" s="46">
        <f t="shared" si="4"/>
        <v>87</v>
      </c>
      <c r="G31" s="3">
        <f t="shared" si="1"/>
        <v>0</v>
      </c>
      <c r="H31" s="2">
        <f t="shared" si="2"/>
        <v>0</v>
      </c>
    </row>
    <row r="32" spans="1:8" x14ac:dyDescent="0.35">
      <c r="A32" s="30">
        <v>2033</v>
      </c>
      <c r="B32" s="65"/>
      <c r="C32" s="63">
        <f t="shared" si="5"/>
        <v>49.105291978342201</v>
      </c>
      <c r="D32" s="50"/>
      <c r="E32" s="45">
        <f t="shared" si="3"/>
        <v>0</v>
      </c>
      <c r="F32" s="46">
        <f t="shared" si="4"/>
        <v>87.5</v>
      </c>
      <c r="G32" s="3">
        <f t="shared" si="1"/>
        <v>0</v>
      </c>
      <c r="H32" s="2">
        <f t="shared" si="2"/>
        <v>0</v>
      </c>
    </row>
    <row r="33" spans="1:11" x14ac:dyDescent="0.35">
      <c r="A33" s="30">
        <v>2034</v>
      </c>
      <c r="B33" s="54"/>
      <c r="C33" s="63">
        <f t="shared" si="5"/>
        <v>50.33292427780075</v>
      </c>
      <c r="D33" s="50"/>
      <c r="E33" s="45">
        <f t="shared" si="3"/>
        <v>0</v>
      </c>
      <c r="F33" s="46">
        <f t="shared" si="4"/>
        <v>88</v>
      </c>
      <c r="G33" s="3">
        <f t="shared" si="1"/>
        <v>0</v>
      </c>
      <c r="H33" s="2">
        <f t="shared" si="2"/>
        <v>0</v>
      </c>
    </row>
    <row r="34" spans="1:11" x14ac:dyDescent="0.35">
      <c r="A34" s="30">
        <v>2035</v>
      </c>
      <c r="B34" s="65"/>
      <c r="C34" s="63">
        <f t="shared" si="5"/>
        <v>51.591247384745763</v>
      </c>
      <c r="D34" s="50"/>
      <c r="E34" s="45">
        <f>(B34*C34)*(100%-(D34*0.3%))</f>
        <v>0</v>
      </c>
      <c r="F34" s="46">
        <f t="shared" si="4"/>
        <v>88.5</v>
      </c>
      <c r="G34" s="3">
        <f t="shared" si="1"/>
        <v>0</v>
      </c>
      <c r="H34" s="2">
        <f t="shared" si="2"/>
        <v>0</v>
      </c>
    </row>
    <row r="35" spans="1:11" x14ac:dyDescent="0.35">
      <c r="A35" s="30">
        <v>2036</v>
      </c>
      <c r="B35" s="65"/>
      <c r="C35" s="63">
        <f t="shared" si="5"/>
        <v>52.881028569364403</v>
      </c>
      <c r="D35" s="50"/>
      <c r="E35" s="45">
        <f>(B35*C35)*(100%-(D35*0.3%))</f>
        <v>0</v>
      </c>
      <c r="F35" s="46">
        <f t="shared" si="4"/>
        <v>89</v>
      </c>
      <c r="G35" s="3">
        <f t="shared" si="1"/>
        <v>0</v>
      </c>
      <c r="H35" s="2">
        <f t="shared" si="2"/>
        <v>0</v>
      </c>
      <c r="K35" s="9" t="s">
        <v>25</v>
      </c>
    </row>
    <row r="36" spans="1:11" x14ac:dyDescent="0.35">
      <c r="A36" s="30">
        <v>2037</v>
      </c>
      <c r="B36" s="65"/>
      <c r="C36" s="63">
        <f t="shared" si="5"/>
        <v>54.203054283598512</v>
      </c>
      <c r="D36" s="50"/>
      <c r="E36" s="45">
        <f t="shared" si="3"/>
        <v>0</v>
      </c>
      <c r="F36" s="46">
        <f t="shared" si="4"/>
        <v>89.5</v>
      </c>
      <c r="G36" s="3">
        <f t="shared" si="1"/>
        <v>0</v>
      </c>
      <c r="H36" s="2">
        <f t="shared" si="2"/>
        <v>0</v>
      </c>
    </row>
    <row r="37" spans="1:11" x14ac:dyDescent="0.35">
      <c r="A37" s="30">
        <v>2038</v>
      </c>
      <c r="B37" s="65"/>
      <c r="C37" s="63">
        <f t="shared" si="5"/>
        <v>55.558130640688468</v>
      </c>
      <c r="D37" s="50"/>
      <c r="E37" s="45">
        <f t="shared" si="3"/>
        <v>0</v>
      </c>
      <c r="F37" s="46">
        <f t="shared" si="4"/>
        <v>90</v>
      </c>
      <c r="G37" s="3">
        <f t="shared" si="1"/>
        <v>0</v>
      </c>
      <c r="H37" s="2">
        <f t="shared" si="2"/>
        <v>0</v>
      </c>
    </row>
    <row r="38" spans="1:11" x14ac:dyDescent="0.35">
      <c r="A38" s="30">
        <v>2039</v>
      </c>
      <c r="B38" s="65"/>
      <c r="C38" s="63">
        <f t="shared" si="5"/>
        <v>56.947083906705672</v>
      </c>
      <c r="D38" s="65"/>
      <c r="E38" s="45">
        <f t="shared" si="3"/>
        <v>0</v>
      </c>
      <c r="F38" s="46">
        <f t="shared" si="4"/>
        <v>90.5</v>
      </c>
      <c r="G38" s="3">
        <f t="shared" ref="G38:G59" si="6">E38*(100-F38)/100</f>
        <v>0</v>
      </c>
      <c r="H38" s="2">
        <f t="shared" ref="H38:H59" si="7">G38*12</f>
        <v>0</v>
      </c>
    </row>
    <row r="39" spans="1:11" x14ac:dyDescent="0.35">
      <c r="A39" s="30">
        <v>2040</v>
      </c>
      <c r="B39" s="65"/>
      <c r="C39" s="63">
        <f t="shared" si="5"/>
        <v>58.370761004373307</v>
      </c>
      <c r="D39" s="65"/>
      <c r="E39" s="45">
        <f t="shared" si="3"/>
        <v>0</v>
      </c>
      <c r="F39" s="46">
        <f t="shared" si="4"/>
        <v>91</v>
      </c>
      <c r="G39" s="3">
        <f t="shared" si="6"/>
        <v>0</v>
      </c>
      <c r="H39" s="2">
        <f t="shared" si="7"/>
        <v>0</v>
      </c>
    </row>
    <row r="40" spans="1:11" x14ac:dyDescent="0.35">
      <c r="A40" s="30">
        <v>2041</v>
      </c>
      <c r="B40" s="65"/>
      <c r="C40" s="63">
        <f t="shared" si="5"/>
        <v>59.830030029482636</v>
      </c>
      <c r="D40" s="65"/>
      <c r="E40" s="45">
        <f t="shared" si="3"/>
        <v>0</v>
      </c>
      <c r="F40" s="46">
        <f t="shared" si="4"/>
        <v>91.5</v>
      </c>
      <c r="G40" s="3">
        <f t="shared" si="6"/>
        <v>0</v>
      </c>
      <c r="H40" s="2">
        <f t="shared" si="7"/>
        <v>0</v>
      </c>
    </row>
    <row r="41" spans="1:11" x14ac:dyDescent="0.35">
      <c r="A41" s="30">
        <v>2042</v>
      </c>
      <c r="B41" s="65"/>
      <c r="C41" s="63">
        <f t="shared" si="5"/>
        <v>61.325780780219695</v>
      </c>
      <c r="D41" s="65"/>
      <c r="E41" s="45">
        <f t="shared" si="3"/>
        <v>0</v>
      </c>
      <c r="F41" s="46">
        <f t="shared" si="4"/>
        <v>92</v>
      </c>
      <c r="G41" s="3">
        <f t="shared" si="6"/>
        <v>0</v>
      </c>
      <c r="H41" s="2">
        <f t="shared" si="7"/>
        <v>0</v>
      </c>
    </row>
    <row r="42" spans="1:11" x14ac:dyDescent="0.35">
      <c r="A42" s="30">
        <v>2043</v>
      </c>
      <c r="B42" s="65"/>
      <c r="C42" s="63">
        <f t="shared" si="5"/>
        <v>62.858925299725179</v>
      </c>
      <c r="D42" s="65"/>
      <c r="E42" s="45">
        <f t="shared" si="3"/>
        <v>0</v>
      </c>
      <c r="F42" s="46">
        <f t="shared" si="4"/>
        <v>92.5</v>
      </c>
      <c r="G42" s="3">
        <f t="shared" si="6"/>
        <v>0</v>
      </c>
      <c r="H42" s="2">
        <f t="shared" si="7"/>
        <v>0</v>
      </c>
    </row>
    <row r="43" spans="1:11" x14ac:dyDescent="0.35">
      <c r="A43" s="30">
        <v>2044</v>
      </c>
      <c r="B43" s="65"/>
      <c r="C43" s="63">
        <f t="shared" si="5"/>
        <v>64.430398432218297</v>
      </c>
      <c r="D43" s="65"/>
      <c r="E43" s="45">
        <f t="shared" si="3"/>
        <v>0</v>
      </c>
      <c r="F43" s="46">
        <f t="shared" si="4"/>
        <v>93</v>
      </c>
      <c r="G43" s="3">
        <f t="shared" si="6"/>
        <v>0</v>
      </c>
      <c r="H43" s="2">
        <f t="shared" si="7"/>
        <v>0</v>
      </c>
    </row>
    <row r="44" spans="1:11" x14ac:dyDescent="0.35">
      <c r="A44" s="30">
        <v>2045</v>
      </c>
      <c r="B44" s="65"/>
      <c r="C44" s="63">
        <f t="shared" si="5"/>
        <v>66.04115839302375</v>
      </c>
      <c r="D44" s="65"/>
      <c r="E44" s="45">
        <f t="shared" si="3"/>
        <v>0</v>
      </c>
      <c r="F44" s="46">
        <f t="shared" si="4"/>
        <v>93.5</v>
      </c>
      <c r="G44" s="3">
        <f t="shared" si="6"/>
        <v>0</v>
      </c>
      <c r="H44" s="2">
        <f t="shared" si="7"/>
        <v>0</v>
      </c>
    </row>
    <row r="45" spans="1:11" x14ac:dyDescent="0.35">
      <c r="A45" s="30">
        <v>2046</v>
      </c>
      <c r="B45" s="65"/>
      <c r="C45" s="63">
        <f t="shared" si="5"/>
        <v>67.692187352849331</v>
      </c>
      <c r="D45" s="65"/>
      <c r="E45" s="45">
        <f t="shared" si="3"/>
        <v>0</v>
      </c>
      <c r="F45" s="46">
        <f t="shared" si="4"/>
        <v>94</v>
      </c>
      <c r="G45" s="3">
        <f t="shared" si="6"/>
        <v>0</v>
      </c>
      <c r="H45" s="2">
        <f t="shared" si="7"/>
        <v>0</v>
      </c>
    </row>
    <row r="46" spans="1:11" x14ac:dyDescent="0.35">
      <c r="A46" s="30">
        <v>2047</v>
      </c>
      <c r="B46" s="65"/>
      <c r="C46" s="63">
        <f t="shared" si="5"/>
        <v>69.384492036670565</v>
      </c>
      <c r="D46" s="65"/>
      <c r="E46" s="45">
        <f t="shared" si="3"/>
        <v>0</v>
      </c>
      <c r="F46" s="46">
        <f t="shared" si="4"/>
        <v>94.5</v>
      </c>
      <c r="G46" s="3">
        <f t="shared" si="6"/>
        <v>0</v>
      </c>
      <c r="H46" s="2">
        <f t="shared" si="7"/>
        <v>0</v>
      </c>
    </row>
    <row r="47" spans="1:11" x14ac:dyDescent="0.35">
      <c r="A47" s="30">
        <v>2048</v>
      </c>
      <c r="B47" s="65"/>
      <c r="C47" s="63">
        <f t="shared" si="5"/>
        <v>71.119104337587316</v>
      </c>
      <c r="D47" s="65"/>
      <c r="E47" s="45">
        <f t="shared" si="3"/>
        <v>0</v>
      </c>
      <c r="F47" s="46">
        <f t="shared" si="4"/>
        <v>95</v>
      </c>
      <c r="G47" s="3">
        <f t="shared" si="6"/>
        <v>0</v>
      </c>
      <c r="H47" s="2">
        <f t="shared" si="7"/>
        <v>0</v>
      </c>
    </row>
    <row r="48" spans="1:11" x14ac:dyDescent="0.35">
      <c r="A48" s="30">
        <v>2049</v>
      </c>
      <c r="B48" s="65"/>
      <c r="C48" s="63">
        <f t="shared" si="5"/>
        <v>72.897081946026987</v>
      </c>
      <c r="D48" s="65"/>
      <c r="E48" s="45">
        <f t="shared" si="3"/>
        <v>0</v>
      </c>
      <c r="F48" s="46">
        <f t="shared" si="4"/>
        <v>95.5</v>
      </c>
      <c r="G48" s="3">
        <f t="shared" si="6"/>
        <v>0</v>
      </c>
      <c r="H48" s="2">
        <f t="shared" si="7"/>
        <v>0</v>
      </c>
    </row>
    <row r="49" spans="1:8" x14ac:dyDescent="0.35">
      <c r="A49" s="30">
        <v>2050</v>
      </c>
      <c r="B49" s="65"/>
      <c r="C49" s="63">
        <f t="shared" si="5"/>
        <v>74.719508994677653</v>
      </c>
      <c r="D49" s="65"/>
      <c r="E49" s="45">
        <f t="shared" si="3"/>
        <v>0</v>
      </c>
      <c r="F49" s="46">
        <f t="shared" si="4"/>
        <v>96</v>
      </c>
      <c r="G49" s="3">
        <f t="shared" si="6"/>
        <v>0</v>
      </c>
      <c r="H49" s="2">
        <f t="shared" si="7"/>
        <v>0</v>
      </c>
    </row>
    <row r="50" spans="1:8" x14ac:dyDescent="0.35">
      <c r="A50" s="30">
        <v>2051</v>
      </c>
      <c r="B50" s="65"/>
      <c r="C50" s="63">
        <f t="shared" si="5"/>
        <v>76.587496719544589</v>
      </c>
      <c r="D50" s="65"/>
      <c r="E50" s="45">
        <f t="shared" si="3"/>
        <v>0</v>
      </c>
      <c r="F50" s="46">
        <f t="shared" si="4"/>
        <v>96.5</v>
      </c>
      <c r="G50" s="3">
        <f t="shared" si="6"/>
        <v>0</v>
      </c>
      <c r="H50" s="2">
        <f t="shared" si="7"/>
        <v>0</v>
      </c>
    </row>
    <row r="51" spans="1:8" x14ac:dyDescent="0.35">
      <c r="A51" s="30">
        <v>2052</v>
      </c>
      <c r="B51" s="65"/>
      <c r="C51" s="63">
        <f t="shared" si="5"/>
        <v>78.502184137533192</v>
      </c>
      <c r="D51" s="65"/>
      <c r="E51" s="45">
        <f t="shared" si="3"/>
        <v>0</v>
      </c>
      <c r="F51" s="46">
        <f t="shared" si="4"/>
        <v>97</v>
      </c>
      <c r="G51" s="3">
        <f t="shared" si="6"/>
        <v>0</v>
      </c>
      <c r="H51" s="2">
        <f t="shared" si="7"/>
        <v>0</v>
      </c>
    </row>
    <row r="52" spans="1:8" x14ac:dyDescent="0.35">
      <c r="A52" s="30">
        <v>2053</v>
      </c>
      <c r="B52" s="65"/>
      <c r="C52" s="63">
        <f t="shared" si="5"/>
        <v>80.464738740971512</v>
      </c>
      <c r="D52" s="65"/>
      <c r="E52" s="45">
        <f t="shared" si="3"/>
        <v>0</v>
      </c>
      <c r="F52" s="46">
        <f t="shared" si="4"/>
        <v>97.5</v>
      </c>
      <c r="G52" s="3">
        <f t="shared" si="6"/>
        <v>0</v>
      </c>
      <c r="H52" s="2">
        <f t="shared" si="7"/>
        <v>0</v>
      </c>
    </row>
    <row r="53" spans="1:8" x14ac:dyDescent="0.35">
      <c r="A53" s="30">
        <v>2054</v>
      </c>
      <c r="B53" s="65"/>
      <c r="C53" s="63">
        <f t="shared" si="5"/>
        <v>82.476357209495788</v>
      </c>
      <c r="D53" s="65"/>
      <c r="E53" s="45">
        <f t="shared" si="3"/>
        <v>0</v>
      </c>
      <c r="F53" s="46">
        <f t="shared" si="4"/>
        <v>98</v>
      </c>
      <c r="G53" s="3">
        <f t="shared" si="6"/>
        <v>0</v>
      </c>
      <c r="H53" s="2">
        <f t="shared" si="7"/>
        <v>0</v>
      </c>
    </row>
    <row r="54" spans="1:8" x14ac:dyDescent="0.35">
      <c r="A54" s="30">
        <v>2055</v>
      </c>
      <c r="B54" s="65"/>
      <c r="C54" s="63">
        <f t="shared" si="5"/>
        <v>84.538266139733182</v>
      </c>
      <c r="D54" s="65"/>
      <c r="E54" s="45">
        <f t="shared" si="3"/>
        <v>0</v>
      </c>
      <c r="F54" s="46">
        <f t="shared" si="4"/>
        <v>98.5</v>
      </c>
      <c r="G54" s="3">
        <f t="shared" si="6"/>
        <v>0</v>
      </c>
      <c r="H54" s="2">
        <f t="shared" si="7"/>
        <v>0</v>
      </c>
    </row>
    <row r="55" spans="1:8" x14ac:dyDescent="0.35">
      <c r="A55" s="30">
        <v>2056</v>
      </c>
      <c r="B55" s="65"/>
      <c r="C55" s="63">
        <f t="shared" si="5"/>
        <v>86.651722793226497</v>
      </c>
      <c r="D55" s="65"/>
      <c r="E55" s="45">
        <f t="shared" si="3"/>
        <v>0</v>
      </c>
      <c r="F55" s="46">
        <f t="shared" si="4"/>
        <v>99</v>
      </c>
      <c r="G55" s="3">
        <f t="shared" si="6"/>
        <v>0</v>
      </c>
      <c r="H55" s="2">
        <f t="shared" si="7"/>
        <v>0</v>
      </c>
    </row>
    <row r="56" spans="1:8" x14ac:dyDescent="0.35">
      <c r="A56" s="30">
        <v>2057</v>
      </c>
      <c r="B56" s="65"/>
      <c r="C56" s="63">
        <f t="shared" si="5"/>
        <v>88.818015863057155</v>
      </c>
      <c r="D56" s="65"/>
      <c r="E56" s="45">
        <f t="shared" si="3"/>
        <v>0</v>
      </c>
      <c r="F56" s="46">
        <f t="shared" si="4"/>
        <v>99.5</v>
      </c>
      <c r="G56" s="3">
        <f t="shared" si="6"/>
        <v>0</v>
      </c>
      <c r="H56" s="2">
        <f t="shared" si="7"/>
        <v>0</v>
      </c>
    </row>
    <row r="57" spans="1:8" x14ac:dyDescent="0.35">
      <c r="A57" s="30">
        <v>2058</v>
      </c>
      <c r="B57" s="65"/>
      <c r="C57" s="63">
        <f t="shared" si="5"/>
        <v>91.03846625963358</v>
      </c>
      <c r="D57" s="65"/>
      <c r="E57" s="45">
        <f t="shared" si="3"/>
        <v>0</v>
      </c>
      <c r="F57" s="46">
        <f t="shared" si="4"/>
        <v>100</v>
      </c>
      <c r="G57" s="3">
        <f t="shared" si="6"/>
        <v>0</v>
      </c>
      <c r="H57" s="2">
        <f t="shared" si="7"/>
        <v>0</v>
      </c>
    </row>
    <row r="58" spans="1:8" x14ac:dyDescent="0.35">
      <c r="A58" s="30">
        <v>2059</v>
      </c>
      <c r="B58" s="65"/>
      <c r="C58" s="63">
        <f t="shared" si="5"/>
        <v>93.314427916124416</v>
      </c>
      <c r="D58" s="65"/>
      <c r="E58" s="45">
        <f t="shared" si="3"/>
        <v>0</v>
      </c>
      <c r="F58" s="46">
        <v>100</v>
      </c>
      <c r="G58" s="3">
        <f t="shared" si="6"/>
        <v>0</v>
      </c>
      <c r="H58" s="2">
        <f t="shared" si="7"/>
        <v>0</v>
      </c>
    </row>
    <row r="59" spans="1:8" x14ac:dyDescent="0.35">
      <c r="A59" s="30">
        <v>2060</v>
      </c>
      <c r="B59" s="65"/>
      <c r="C59" s="63">
        <f t="shared" si="5"/>
        <v>95.647288614027516</v>
      </c>
      <c r="D59" s="65"/>
      <c r="E59" s="45">
        <f t="shared" si="3"/>
        <v>0</v>
      </c>
      <c r="F59" s="46">
        <v>100</v>
      </c>
      <c r="G59" s="3">
        <f t="shared" si="6"/>
        <v>0</v>
      </c>
      <c r="H59" s="2">
        <f t="shared" si="7"/>
        <v>0</v>
      </c>
    </row>
    <row r="60" spans="1:8" x14ac:dyDescent="0.35">
      <c r="A60" s="101" t="s">
        <v>26</v>
      </c>
      <c r="B60" s="101"/>
      <c r="C60" s="101"/>
      <c r="D60" s="101"/>
      <c r="E60" s="101"/>
      <c r="F60" s="101"/>
      <c r="G60" s="102"/>
      <c r="H60" s="55"/>
    </row>
    <row r="61" spans="1:8" x14ac:dyDescent="0.35">
      <c r="A61" s="93" t="s">
        <v>11</v>
      </c>
      <c r="B61" s="94"/>
      <c r="C61" s="94"/>
      <c r="D61" s="95"/>
      <c r="E61" s="31"/>
      <c r="F61" s="32"/>
      <c r="G61" s="33" t="s">
        <v>10</v>
      </c>
      <c r="H61" s="1">
        <f>SUM(H4:H59)*H60</f>
        <v>0</v>
      </c>
    </row>
    <row r="62" spans="1:8" x14ac:dyDescent="0.35">
      <c r="A62" s="34"/>
      <c r="B62" s="34"/>
      <c r="C62" s="35"/>
      <c r="D62" s="34"/>
      <c r="E62" s="34"/>
      <c r="F62" s="34"/>
      <c r="G62" s="34"/>
      <c r="H62" s="19"/>
    </row>
    <row r="63" spans="1:8" ht="15" customHeight="1" x14ac:dyDescent="0.35">
      <c r="A63" s="103" t="s">
        <v>28</v>
      </c>
      <c r="B63" s="103"/>
      <c r="C63" s="103"/>
      <c r="D63" s="103"/>
      <c r="E63" s="104" t="s">
        <v>6</v>
      </c>
      <c r="F63" s="105"/>
      <c r="G63" s="106"/>
      <c r="H63" s="64">
        <f>Berufstätigkeit!J76</f>
        <v>64054.577378139627</v>
      </c>
    </row>
    <row r="64" spans="1:8" x14ac:dyDescent="0.35">
      <c r="A64" s="103"/>
      <c r="B64" s="103"/>
      <c r="C64" s="103"/>
      <c r="D64" s="103"/>
      <c r="E64" s="104" t="s">
        <v>9</v>
      </c>
      <c r="F64" s="105"/>
      <c r="G64" s="106"/>
      <c r="H64" s="64">
        <f>H61</f>
        <v>0</v>
      </c>
    </row>
    <row r="65" spans="1:8" ht="15" customHeight="1" x14ac:dyDescent="0.35">
      <c r="A65" s="103"/>
      <c r="B65" s="103"/>
      <c r="C65" s="103"/>
      <c r="D65" s="103"/>
      <c r="E65" s="107" t="s">
        <v>7</v>
      </c>
      <c r="F65" s="107"/>
      <c r="G65" s="107"/>
      <c r="H65" s="108">
        <f>H63-H64</f>
        <v>64054.577378139627</v>
      </c>
    </row>
    <row r="66" spans="1:8" ht="15" customHeight="1" x14ac:dyDescent="0.35">
      <c r="A66" s="40" t="s">
        <v>1</v>
      </c>
      <c r="B66" s="40" t="s">
        <v>3</v>
      </c>
      <c r="C66" s="40" t="s">
        <v>4</v>
      </c>
      <c r="D66" s="40" t="s">
        <v>5</v>
      </c>
      <c r="E66" s="107"/>
      <c r="F66" s="107"/>
      <c r="G66" s="107"/>
      <c r="H66" s="108"/>
    </row>
    <row r="67" spans="1:8" ht="15" customHeight="1" x14ac:dyDescent="0.35">
      <c r="A67" s="36">
        <v>63</v>
      </c>
      <c r="B67" s="36">
        <v>22.8</v>
      </c>
      <c r="C67" s="36">
        <v>19.43</v>
      </c>
      <c r="D67" s="36">
        <f>(B67+C67)/2</f>
        <v>21.115000000000002</v>
      </c>
      <c r="E67" s="84" t="s">
        <v>27</v>
      </c>
      <c r="F67" s="85"/>
      <c r="G67" s="85"/>
      <c r="H67" s="86"/>
    </row>
    <row r="68" spans="1:8" ht="14.25" customHeight="1" x14ac:dyDescent="0.35">
      <c r="A68" s="36">
        <v>64</v>
      </c>
      <c r="B68" s="36">
        <v>21.95</v>
      </c>
      <c r="C68" s="36">
        <v>18.68</v>
      </c>
      <c r="D68" s="36">
        <f t="shared" ref="D68:D71" si="8">(B68+C68)/2</f>
        <v>20.314999999999998</v>
      </c>
      <c r="E68" s="87"/>
      <c r="F68" s="88"/>
      <c r="G68" s="88"/>
      <c r="H68" s="89"/>
    </row>
    <row r="69" spans="1:8" x14ac:dyDescent="0.35">
      <c r="A69" s="36">
        <v>65</v>
      </c>
      <c r="B69" s="36">
        <v>21.11</v>
      </c>
      <c r="C69" s="36">
        <v>17.940000000000001</v>
      </c>
      <c r="D69" s="36">
        <f t="shared" si="8"/>
        <v>19.524999999999999</v>
      </c>
      <c r="E69" s="87"/>
      <c r="F69" s="88"/>
      <c r="G69" s="88"/>
      <c r="H69" s="89"/>
    </row>
    <row r="70" spans="1:8" ht="15" customHeight="1" x14ac:dyDescent="0.35">
      <c r="A70" s="36">
        <v>66</v>
      </c>
      <c r="B70" s="36">
        <v>20.28</v>
      </c>
      <c r="C70" s="36">
        <v>17.21</v>
      </c>
      <c r="D70" s="36">
        <f t="shared" si="8"/>
        <v>18.745000000000001</v>
      </c>
      <c r="E70" s="87"/>
      <c r="F70" s="88"/>
      <c r="G70" s="88"/>
      <c r="H70" s="89"/>
    </row>
    <row r="71" spans="1:8" x14ac:dyDescent="0.35">
      <c r="A71" s="36">
        <v>67</v>
      </c>
      <c r="B71" s="36">
        <v>19.45</v>
      </c>
      <c r="C71" s="36">
        <v>16.489999999999998</v>
      </c>
      <c r="D71" s="36">
        <f t="shared" si="8"/>
        <v>17.97</v>
      </c>
      <c r="E71" s="90" t="s">
        <v>33</v>
      </c>
      <c r="F71" s="91"/>
      <c r="G71" s="91"/>
      <c r="H71" s="92"/>
    </row>
    <row r="73" spans="1:8" ht="14.5" customHeight="1" x14ac:dyDescent="0.35">
      <c r="H73" s="23"/>
    </row>
  </sheetData>
  <sheetProtection algorithmName="SHA-512" hashValue="pE52kjCxpfT9UAwRzMn+wppBP7Y5SgzVzVKoizyR0tDyL+4BukjsB+3qRDxNud6AH00+ya2Rv7+CgxRV0hqBNg==" saltValue="YUNV7WozfIXf72s5+ibWXA==" spinCount="100000" sheet="1" objects="1" scenarios="1"/>
  <mergeCells count="16">
    <mergeCell ref="H1:H2"/>
    <mergeCell ref="E67:H70"/>
    <mergeCell ref="E71:H71"/>
    <mergeCell ref="A61:D61"/>
    <mergeCell ref="B1:B3"/>
    <mergeCell ref="A1:A3"/>
    <mergeCell ref="D1:D3"/>
    <mergeCell ref="F1:F3"/>
    <mergeCell ref="E1:E3"/>
    <mergeCell ref="G1:G2"/>
    <mergeCell ref="A60:G60"/>
    <mergeCell ref="A63:D65"/>
    <mergeCell ref="E64:G64"/>
    <mergeCell ref="E63:G63"/>
    <mergeCell ref="E65:G66"/>
    <mergeCell ref="H65:H66"/>
  </mergeCells>
  <conditionalFormatting sqref="B4">
    <cfRule type="expression" dxfId="114" priority="126">
      <formula>ISTEXT($B$4)</formula>
    </cfRule>
  </conditionalFormatting>
  <conditionalFormatting sqref="B5">
    <cfRule type="expression" dxfId="113" priority="125">
      <formula>ISTEXT($B$5)</formula>
    </cfRule>
  </conditionalFormatting>
  <conditionalFormatting sqref="B6">
    <cfRule type="expression" dxfId="112" priority="124">
      <formula>ISTEXT($B$6)</formula>
    </cfRule>
  </conditionalFormatting>
  <conditionalFormatting sqref="B7">
    <cfRule type="expression" dxfId="111" priority="123">
      <formula>ISTEXT($B$7)</formula>
    </cfRule>
  </conditionalFormatting>
  <conditionalFormatting sqref="B8">
    <cfRule type="expression" dxfId="110" priority="122">
      <formula>ISTEXT($B$8)</formula>
    </cfRule>
  </conditionalFormatting>
  <conditionalFormatting sqref="B9">
    <cfRule type="expression" dxfId="109" priority="121">
      <formula>ISTEXT($B$9)</formula>
    </cfRule>
  </conditionalFormatting>
  <conditionalFormatting sqref="B10">
    <cfRule type="expression" dxfId="108" priority="120">
      <formula>ISTEXT($B$10)</formula>
    </cfRule>
  </conditionalFormatting>
  <conditionalFormatting sqref="B11">
    <cfRule type="expression" dxfId="107" priority="119">
      <formula>ISTEXT($B$11)</formula>
    </cfRule>
  </conditionalFormatting>
  <conditionalFormatting sqref="B12">
    <cfRule type="expression" dxfId="106" priority="118">
      <formula>ISTEXT($B$12)</formula>
    </cfRule>
  </conditionalFormatting>
  <conditionalFormatting sqref="B13">
    <cfRule type="expression" dxfId="105" priority="117">
      <formula>ISTEXT($B$13)</formula>
    </cfRule>
  </conditionalFormatting>
  <conditionalFormatting sqref="B14">
    <cfRule type="expression" dxfId="104" priority="116">
      <formula>ISTEXT($B$14)</formula>
    </cfRule>
  </conditionalFormatting>
  <conditionalFormatting sqref="B15">
    <cfRule type="expression" dxfId="103" priority="115">
      <formula>ISTEXT($B$15)</formula>
    </cfRule>
  </conditionalFormatting>
  <conditionalFormatting sqref="B16">
    <cfRule type="expression" dxfId="102" priority="114">
      <formula>ISTEXT($B$16)</formula>
    </cfRule>
  </conditionalFormatting>
  <conditionalFormatting sqref="B17">
    <cfRule type="expression" dxfId="101" priority="112">
      <formula>ISTEXT($B$17)</formula>
    </cfRule>
  </conditionalFormatting>
  <conditionalFormatting sqref="B18">
    <cfRule type="expression" dxfId="100" priority="113">
      <formula>ISTEXT($B$18)</formula>
    </cfRule>
  </conditionalFormatting>
  <conditionalFormatting sqref="B19">
    <cfRule type="expression" dxfId="99" priority="110">
      <formula>ISTEXT($B$19)</formula>
    </cfRule>
  </conditionalFormatting>
  <conditionalFormatting sqref="B20">
    <cfRule type="expression" dxfId="98" priority="111">
      <formula>ISTEXT($B$20)</formula>
    </cfRule>
  </conditionalFormatting>
  <conditionalFormatting sqref="B21">
    <cfRule type="expression" dxfId="97" priority="109">
      <formula>ISTEXT($B$21)</formula>
    </cfRule>
  </conditionalFormatting>
  <conditionalFormatting sqref="B22">
    <cfRule type="expression" dxfId="96" priority="108">
      <formula>ISTEXT($B$22)</formula>
    </cfRule>
  </conditionalFormatting>
  <conditionalFormatting sqref="B23">
    <cfRule type="expression" dxfId="95" priority="107">
      <formula>ISTEXT($B$23)</formula>
    </cfRule>
  </conditionalFormatting>
  <conditionalFormatting sqref="B24">
    <cfRule type="expression" dxfId="94" priority="106">
      <formula>ISTEXT($B$24)</formula>
    </cfRule>
  </conditionalFormatting>
  <conditionalFormatting sqref="B25">
    <cfRule type="expression" dxfId="93" priority="105">
      <formula>ISTEXT($B$25)</formula>
    </cfRule>
  </conditionalFormatting>
  <conditionalFormatting sqref="B26">
    <cfRule type="expression" dxfId="92" priority="104">
      <formula>ISTEXT($B$26)</formula>
    </cfRule>
  </conditionalFormatting>
  <conditionalFormatting sqref="B27">
    <cfRule type="expression" dxfId="91" priority="103">
      <formula>ISTEXT($B$27)</formula>
    </cfRule>
  </conditionalFormatting>
  <conditionalFormatting sqref="B28">
    <cfRule type="expression" dxfId="90" priority="102">
      <formula>ISTEXT($B$28)</formula>
    </cfRule>
  </conditionalFormatting>
  <conditionalFormatting sqref="B29">
    <cfRule type="expression" dxfId="89" priority="101">
      <formula>ISTEXT($B$29)</formula>
    </cfRule>
  </conditionalFormatting>
  <conditionalFormatting sqref="B30">
    <cfRule type="expression" dxfId="88" priority="100">
      <formula>ISTEXT($B$30)</formula>
    </cfRule>
  </conditionalFormatting>
  <conditionalFormatting sqref="B31">
    <cfRule type="expression" dxfId="87" priority="99">
      <formula>ISTEXT($B$31)</formula>
    </cfRule>
  </conditionalFormatting>
  <conditionalFormatting sqref="B34">
    <cfRule type="expression" dxfId="86" priority="97" stopIfTrue="1">
      <formula>ISTEXT($B$34)</formula>
    </cfRule>
    <cfRule type="expression" priority="52">
      <formula>ISTEXT($B$34)</formula>
    </cfRule>
  </conditionalFormatting>
  <conditionalFormatting sqref="C2">
    <cfRule type="expression" dxfId="85" priority="90">
      <formula>ISTEXT($C$2)</formula>
    </cfRule>
  </conditionalFormatting>
  <conditionalFormatting sqref="D4">
    <cfRule type="expression" dxfId="84" priority="89">
      <formula>ISTEXT($D$4)</formula>
    </cfRule>
  </conditionalFormatting>
  <conditionalFormatting sqref="D6">
    <cfRule type="expression" dxfId="83" priority="87">
      <formula>ISTEXT($D$6)</formula>
    </cfRule>
  </conditionalFormatting>
  <conditionalFormatting sqref="D7">
    <cfRule type="expression" dxfId="82" priority="86">
      <formula>ISTEXT($D$7)</formula>
    </cfRule>
  </conditionalFormatting>
  <conditionalFormatting sqref="D8">
    <cfRule type="expression" dxfId="81" priority="85">
      <formula>ISTEXT($D$8)</formula>
    </cfRule>
  </conditionalFormatting>
  <conditionalFormatting sqref="D9">
    <cfRule type="expression" dxfId="80" priority="84">
      <formula>ISTEXT($D$9)</formula>
    </cfRule>
  </conditionalFormatting>
  <conditionalFormatting sqref="D10">
    <cfRule type="expression" dxfId="79" priority="83">
      <formula>ISTEXT($D$10)</formula>
    </cfRule>
  </conditionalFormatting>
  <conditionalFormatting sqref="D11">
    <cfRule type="expression" dxfId="78" priority="82">
      <formula>ISTEXT($D$11)</formula>
    </cfRule>
  </conditionalFormatting>
  <conditionalFormatting sqref="D12">
    <cfRule type="expression" dxfId="77" priority="81">
      <formula>ISTEXT($D$12)</formula>
    </cfRule>
  </conditionalFormatting>
  <conditionalFormatting sqref="D13">
    <cfRule type="expression" dxfId="76" priority="80">
      <formula>ISTEXT($D$13)</formula>
    </cfRule>
  </conditionalFormatting>
  <conditionalFormatting sqref="D14">
    <cfRule type="expression" dxfId="75" priority="79">
      <formula>ISTEXT($D$14)</formula>
    </cfRule>
  </conditionalFormatting>
  <conditionalFormatting sqref="D15">
    <cfRule type="expression" dxfId="74" priority="78">
      <formula>ISTEXT($D$15)</formula>
    </cfRule>
  </conditionalFormatting>
  <conditionalFormatting sqref="D16">
    <cfRule type="expression" dxfId="73" priority="77">
      <formula>ISTEXT($D$16)</formula>
    </cfRule>
  </conditionalFormatting>
  <conditionalFormatting sqref="D17">
    <cfRule type="expression" dxfId="72" priority="75">
      <formula>ISTEXT($D$17)</formula>
    </cfRule>
  </conditionalFormatting>
  <conditionalFormatting sqref="D18">
    <cfRule type="expression" dxfId="71" priority="76">
      <formula>ISTEXT($D$18)</formula>
    </cfRule>
  </conditionalFormatting>
  <conditionalFormatting sqref="D19">
    <cfRule type="expression" dxfId="70" priority="73">
      <formula>ISTEXT($D$19)</formula>
    </cfRule>
  </conditionalFormatting>
  <conditionalFormatting sqref="D20">
    <cfRule type="expression" dxfId="69" priority="74">
      <formula>ISTEXT($D$20)</formula>
    </cfRule>
  </conditionalFormatting>
  <conditionalFormatting sqref="D21">
    <cfRule type="expression" dxfId="68" priority="72">
      <formula>ISTEXT($D$21)</formula>
    </cfRule>
  </conditionalFormatting>
  <conditionalFormatting sqref="D22">
    <cfRule type="expression" dxfId="67" priority="71">
      <formula>ISTEXT($D$22)</formula>
    </cfRule>
  </conditionalFormatting>
  <conditionalFormatting sqref="D23">
    <cfRule type="expression" dxfId="66" priority="70">
      <formula>ISTEXT($D$23)</formula>
    </cfRule>
  </conditionalFormatting>
  <conditionalFormatting sqref="D24">
    <cfRule type="expression" dxfId="65" priority="69">
      <formula>ISTEXT($D$24)</formula>
    </cfRule>
  </conditionalFormatting>
  <conditionalFormatting sqref="D25">
    <cfRule type="expression" dxfId="64" priority="68">
      <formula>ISTEXT($D$25)</formula>
    </cfRule>
  </conditionalFormatting>
  <conditionalFormatting sqref="D26">
    <cfRule type="expression" dxfId="63" priority="67">
      <formula>ISTEXT($D$26)</formula>
    </cfRule>
  </conditionalFormatting>
  <conditionalFormatting sqref="D27">
    <cfRule type="expression" dxfId="62" priority="66">
      <formula>ISTEXT($D$27)</formula>
    </cfRule>
  </conditionalFormatting>
  <conditionalFormatting sqref="D28">
    <cfRule type="expression" dxfId="61" priority="65">
      <formula>ISTEXT($D$28)</formula>
    </cfRule>
  </conditionalFormatting>
  <conditionalFormatting sqref="D29">
    <cfRule type="expression" dxfId="60" priority="64">
      <formula>ISTEXT($D$29)</formula>
    </cfRule>
  </conditionalFormatting>
  <conditionalFormatting sqref="D30">
    <cfRule type="expression" dxfId="59" priority="63">
      <formula>ISTEXT($D$30)</formula>
    </cfRule>
  </conditionalFormatting>
  <conditionalFormatting sqref="D31">
    <cfRule type="expression" dxfId="58" priority="62">
      <formula>ISTEXT($D$31)</formula>
    </cfRule>
  </conditionalFormatting>
  <conditionalFormatting sqref="D32">
    <cfRule type="expression" dxfId="57" priority="61">
      <formula>ISTEXT($D$32)</formula>
    </cfRule>
  </conditionalFormatting>
  <conditionalFormatting sqref="D33">
    <cfRule type="expression" dxfId="56" priority="60">
      <formula>ISTEXT($D$33)</formula>
    </cfRule>
  </conditionalFormatting>
  <conditionalFormatting sqref="D34">
    <cfRule type="expression" dxfId="55" priority="59">
      <formula>ISTEXT($D$34)</formula>
    </cfRule>
  </conditionalFormatting>
  <conditionalFormatting sqref="D35">
    <cfRule type="expression" dxfId="54" priority="58">
      <formula>ISTEXT($D$35)</formula>
    </cfRule>
  </conditionalFormatting>
  <conditionalFormatting sqref="D36">
    <cfRule type="expression" dxfId="53" priority="57">
      <formula>ISTEXT($D$36)</formula>
    </cfRule>
  </conditionalFormatting>
  <conditionalFormatting sqref="D37">
    <cfRule type="expression" dxfId="52" priority="56">
      <formula>ISTEXT($D$37)</formula>
    </cfRule>
  </conditionalFormatting>
  <conditionalFormatting sqref="H60">
    <cfRule type="expression" dxfId="51" priority="53">
      <formula>ISTEXT($H$60)</formula>
    </cfRule>
  </conditionalFormatting>
  <conditionalFormatting sqref="B33">
    <cfRule type="expression" dxfId="50" priority="51">
      <formula>ISTEXT($B$33)</formula>
    </cfRule>
  </conditionalFormatting>
  <conditionalFormatting sqref="B35">
    <cfRule type="expression" dxfId="49" priority="50">
      <formula>ISTEXT($B$35)</formula>
    </cfRule>
  </conditionalFormatting>
  <conditionalFormatting sqref="B36">
    <cfRule type="expression" dxfId="48" priority="49">
      <formula>ISTEXT($B$36)</formula>
    </cfRule>
  </conditionalFormatting>
  <conditionalFormatting sqref="B37">
    <cfRule type="expression" dxfId="47" priority="48">
      <formula>ISTEXT($B$37)</formula>
    </cfRule>
  </conditionalFormatting>
  <conditionalFormatting sqref="B38">
    <cfRule type="expression" dxfId="46" priority="47">
      <formula>ISTEXT($B$38)</formula>
    </cfRule>
  </conditionalFormatting>
  <conditionalFormatting sqref="B39">
    <cfRule type="expression" dxfId="45" priority="46">
      <formula>ISTEXT($B$39)</formula>
    </cfRule>
  </conditionalFormatting>
  <conditionalFormatting sqref="B40">
    <cfRule type="expression" dxfId="44" priority="45">
      <formula>ISTEXT($B$40)</formula>
    </cfRule>
  </conditionalFormatting>
  <conditionalFormatting sqref="B41">
    <cfRule type="expression" dxfId="43" priority="44">
      <formula>ISTEXT($B$41)</formula>
    </cfRule>
  </conditionalFormatting>
  <conditionalFormatting sqref="B42">
    <cfRule type="expression" dxfId="42" priority="43">
      <formula>ISTEXT($B$42)</formula>
    </cfRule>
  </conditionalFormatting>
  <conditionalFormatting sqref="B43">
    <cfRule type="expression" dxfId="41" priority="42">
      <formula>ISTEXT($B$43)</formula>
    </cfRule>
  </conditionalFormatting>
  <conditionalFormatting sqref="B44">
    <cfRule type="expression" dxfId="40" priority="41">
      <formula>ISTEXT($B$44)</formula>
    </cfRule>
  </conditionalFormatting>
  <conditionalFormatting sqref="B45">
    <cfRule type="expression" dxfId="39" priority="40">
      <formula>ISTEXT($B$45)</formula>
    </cfRule>
  </conditionalFormatting>
  <conditionalFormatting sqref="B46">
    <cfRule type="expression" dxfId="38" priority="39">
      <formula>ISTEXT($B$46)</formula>
    </cfRule>
    <cfRule type="expression" dxfId="37" priority="38">
      <formula>ISTEXT($B$46)</formula>
    </cfRule>
  </conditionalFormatting>
  <conditionalFormatting sqref="B47">
    <cfRule type="expression" dxfId="36" priority="37">
      <formula>ISTEXT($B$47)</formula>
    </cfRule>
    <cfRule type="expression" dxfId="35" priority="36">
      <formula>ISTEXT($B$47)</formula>
    </cfRule>
  </conditionalFormatting>
  <conditionalFormatting sqref="B48">
    <cfRule type="expression" dxfId="34" priority="35">
      <formula>ISTEXT($B$48)</formula>
    </cfRule>
  </conditionalFormatting>
  <conditionalFormatting sqref="B49">
    <cfRule type="expression" dxfId="33" priority="34">
      <formula>ISTEXT($B$49)</formula>
    </cfRule>
  </conditionalFormatting>
  <conditionalFormatting sqref="B50">
    <cfRule type="expression" dxfId="32" priority="33">
      <formula>ISTEXT($B$50)</formula>
    </cfRule>
  </conditionalFormatting>
  <conditionalFormatting sqref="B51">
    <cfRule type="expression" dxfId="31" priority="32">
      <formula>ISTEXT($B$51)</formula>
    </cfRule>
  </conditionalFormatting>
  <conditionalFormatting sqref="B52">
    <cfRule type="expression" dxfId="30" priority="31">
      <formula>ISTEXT($B$52)</formula>
    </cfRule>
  </conditionalFormatting>
  <conditionalFormatting sqref="B53">
    <cfRule type="expression" dxfId="29" priority="30">
      <formula>ISTEXT($B$53)</formula>
    </cfRule>
  </conditionalFormatting>
  <conditionalFormatting sqref="B54">
    <cfRule type="expression" dxfId="28" priority="29">
      <formula>ISTEXT($B$54)</formula>
    </cfRule>
  </conditionalFormatting>
  <conditionalFormatting sqref="B55">
    <cfRule type="expression" dxfId="27" priority="28">
      <formula>ISTEXT($B$55)</formula>
    </cfRule>
  </conditionalFormatting>
  <conditionalFormatting sqref="B56">
    <cfRule type="expression" dxfId="26" priority="27">
      <formula>ISTEXT($B$56)</formula>
    </cfRule>
  </conditionalFormatting>
  <conditionalFormatting sqref="B57">
    <cfRule type="expression" dxfId="25" priority="26">
      <formula>ISTEXT($B$57)</formula>
    </cfRule>
  </conditionalFormatting>
  <conditionalFormatting sqref="B58">
    <cfRule type="expression" dxfId="24" priority="25">
      <formula>ISTEXT($B$58)</formula>
    </cfRule>
  </conditionalFormatting>
  <conditionalFormatting sqref="B59">
    <cfRule type="expression" dxfId="23" priority="24">
      <formula>ISTEXT($B$59)</formula>
    </cfRule>
  </conditionalFormatting>
  <conditionalFormatting sqref="D5">
    <cfRule type="expression" dxfId="22" priority="23">
      <formula>ISTEXT($D$5)</formula>
    </cfRule>
  </conditionalFormatting>
  <conditionalFormatting sqref="D38">
    <cfRule type="expression" dxfId="21" priority="22">
      <formula>ISTEXT($D$38)</formula>
    </cfRule>
  </conditionalFormatting>
  <conditionalFormatting sqref="D39">
    <cfRule type="expression" dxfId="20" priority="21">
      <formula>ISTEXT($D$39)</formula>
    </cfRule>
  </conditionalFormatting>
  <conditionalFormatting sqref="D40">
    <cfRule type="expression" dxfId="19" priority="20">
      <formula>ISTEXT($D$40)</formula>
    </cfRule>
  </conditionalFormatting>
  <conditionalFormatting sqref="D41">
    <cfRule type="expression" dxfId="18" priority="19">
      <formula>ISTEXT($D$41)</formula>
    </cfRule>
  </conditionalFormatting>
  <conditionalFormatting sqref="D42">
    <cfRule type="expression" dxfId="17" priority="18">
      <formula>ISTEXT($D$42)</formula>
    </cfRule>
  </conditionalFormatting>
  <conditionalFormatting sqref="D43">
    <cfRule type="expression" dxfId="16" priority="17">
      <formula>ISTEXT($D$43)</formula>
    </cfRule>
  </conditionalFormatting>
  <conditionalFormatting sqref="D44">
    <cfRule type="expression" dxfId="15" priority="16">
      <formula>ISTEXT($D$44)</formula>
    </cfRule>
  </conditionalFormatting>
  <conditionalFormatting sqref="D45">
    <cfRule type="expression" dxfId="14" priority="15">
      <formula>ISTEXT($D$45)</formula>
    </cfRule>
  </conditionalFormatting>
  <conditionalFormatting sqref="D46">
    <cfRule type="expression" dxfId="13" priority="14">
      <formula>ISTEXT($D$46)</formula>
    </cfRule>
  </conditionalFormatting>
  <conditionalFormatting sqref="D47">
    <cfRule type="expression" dxfId="12" priority="13">
      <formula>ISTEXT($D$47)</formula>
    </cfRule>
  </conditionalFormatting>
  <conditionalFormatting sqref="D48">
    <cfRule type="expression" dxfId="11" priority="12">
      <formula>ISTEXT($D$48)</formula>
    </cfRule>
  </conditionalFormatting>
  <conditionalFormatting sqref="D49">
    <cfRule type="expression" dxfId="10" priority="11">
      <formula>ISTEXT($D$49)</formula>
    </cfRule>
  </conditionalFormatting>
  <conditionalFormatting sqref="D50">
    <cfRule type="expression" dxfId="9" priority="10">
      <formula>ISTEXT($D$50)</formula>
    </cfRule>
  </conditionalFormatting>
  <conditionalFormatting sqref="D51">
    <cfRule type="expression" dxfId="8" priority="9">
      <formula>ISTEXT($D$51)</formula>
    </cfRule>
  </conditionalFormatting>
  <conditionalFormatting sqref="D52">
    <cfRule type="expression" dxfId="7" priority="8">
      <formula>ISTEXT($D$52)</formula>
    </cfRule>
  </conditionalFormatting>
  <conditionalFormatting sqref="D53">
    <cfRule type="expression" dxfId="6" priority="7">
      <formula>ISTEXT($D$53)</formula>
    </cfRule>
  </conditionalFormatting>
  <conditionalFormatting sqref="D54">
    <cfRule type="expression" dxfId="5" priority="6">
      <formula>ISTEXT($D$54)</formula>
    </cfRule>
  </conditionalFormatting>
  <conditionalFormatting sqref="D55">
    <cfRule type="expression" dxfId="4" priority="5">
      <formula>ISTEXT($D$55)</formula>
    </cfRule>
  </conditionalFormatting>
  <conditionalFormatting sqref="D56">
    <cfRule type="expression" dxfId="3" priority="4">
      <formula>ISTEXT($D$56)</formula>
    </cfRule>
  </conditionalFormatting>
  <conditionalFormatting sqref="D57">
    <cfRule type="expression" dxfId="2" priority="3">
      <formula>ISTEXT($D$57)</formula>
    </cfRule>
  </conditionalFormatting>
  <conditionalFormatting sqref="D58">
    <cfRule type="expression" dxfId="1" priority="2">
      <formula>ISTEXT($D$58)</formula>
    </cfRule>
  </conditionalFormatting>
  <conditionalFormatting sqref="D59">
    <cfRule type="expression" dxfId="0" priority="1">
      <formula>ISTEXT($D$59)</formula>
    </cfRule>
  </conditionalFormatting>
  <printOptions horizontalCentered="1"/>
  <pageMargins left="0.19685039370078741" right="0.19685039370078741" top="0.78740157480314965"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D30F-759F-4570-B441-53AF0FC43C21}">
  <sheetPr>
    <tabColor rgb="FFFF0000"/>
  </sheetPr>
  <dimension ref="A1"/>
  <sheetViews>
    <sheetView tabSelected="1" zoomScaleNormal="100" workbookViewId="0"/>
  </sheetViews>
  <sheetFormatPr baseColWidth="10" defaultRowHeight="14.5" x14ac:dyDescent="0.35"/>
  <cols>
    <col min="1" max="1" width="80.90625" customWidth="1"/>
  </cols>
  <sheetData>
    <row r="1" spans="1:1" ht="181" customHeight="1" x14ac:dyDescent="0.35">
      <c r="A1" s="51" t="s">
        <v>32</v>
      </c>
    </row>
  </sheetData>
  <pageMargins left="0.7" right="0.7" top="0.78740157499999996" bottom="0.78740157499999996"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Berufstätigkeit</vt:lpstr>
      <vt:lpstr>Prognose Rente</vt:lpstr>
      <vt:lpstr>rote Eingabefelder</vt:lpstr>
      <vt:lpstr>Berufstätigkeit!Drucktitel</vt:lpstr>
      <vt:lpstr>'Prognose Rente'!Drucktitel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Manfred Geneschen</cp:lastModifiedBy>
  <cp:lastPrinted>2020-08-21T14:10:34Z</cp:lastPrinted>
  <dcterms:created xsi:type="dcterms:W3CDTF">2018-02-02T14:50:35Z</dcterms:created>
  <dcterms:modified xsi:type="dcterms:W3CDTF">2024-08-26T21:45:01Z</dcterms:modified>
</cp:coreProperties>
</file>